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35" activeTab="6"/>
  </bookViews>
  <sheets>
    <sheet name="Situația Ec-Fin _ Indicatori" sheetId="6" r:id="rId1"/>
    <sheet name="Dinamică_Personal" sheetId="8" r:id="rId2"/>
    <sheet name="Situație_Proiecte" sheetId="7" r:id="rId3"/>
    <sheet name="Rezultate CDI" sheetId="1" r:id="rId4"/>
    <sheet name="Rezultate CDI valorificate" sheetId="2" r:id="rId5"/>
    <sheet name="Sheet2" sheetId="5" state="hidden" r:id="rId6"/>
    <sheet name="Echipamente_CDI" sheetId="9" r:id="rId7"/>
  </sheets>
  <definedNames>
    <definedName name="_ftn1" localSheetId="4">'Rezultate CDI valorificate'!#REF!</definedName>
    <definedName name="_ftn2" localSheetId="4">'Rezultate CDI valorificate'!$B$64</definedName>
    <definedName name="_ftn3" localSheetId="4">'Rezultate CDI valorificate'!$B$65</definedName>
    <definedName name="_ftn4" localSheetId="4">'Rezultate CDI valorificate'!$B$66</definedName>
    <definedName name="_ftnref1" localSheetId="4">'Rezultate CDI valorificate'!$C$6</definedName>
    <definedName name="_ftnref2" localSheetId="4">'Rezultate CDI valorificate'!$D$6</definedName>
    <definedName name="_ftnref3" localSheetId="4">'Rezultate CDI valorificate'!$E$6</definedName>
    <definedName name="_ftnref4" localSheetId="4">'Rezultate CDI valorificate'!$F$6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8" i="9" l="1"/>
  <c r="P47" i="9"/>
  <c r="P46" i="9"/>
  <c r="P45" i="9"/>
  <c r="P44" i="9"/>
  <c r="P43" i="9"/>
  <c r="P42" i="9"/>
  <c r="P41" i="9"/>
  <c r="P40" i="9"/>
  <c r="P39" i="9"/>
  <c r="P38" i="9"/>
  <c r="P37" i="9"/>
  <c r="P36" i="9"/>
  <c r="P35" i="9"/>
  <c r="P34" i="9"/>
  <c r="P33" i="9"/>
  <c r="P32" i="9"/>
  <c r="P30" i="9"/>
  <c r="N50" i="9"/>
  <c r="P49" i="9"/>
  <c r="P31" i="9"/>
  <c r="P29" i="9"/>
  <c r="P28" i="9"/>
  <c r="P27" i="9"/>
  <c r="P26" i="9"/>
  <c r="P25" i="9"/>
  <c r="P24" i="9"/>
  <c r="P23" i="9"/>
  <c r="P22" i="9"/>
  <c r="P21" i="9"/>
  <c r="P20" i="9"/>
  <c r="P19" i="9"/>
  <c r="P18" i="9"/>
  <c r="P17" i="9"/>
  <c r="P16" i="9"/>
  <c r="P15" i="9"/>
  <c r="P14" i="9"/>
  <c r="P13" i="9"/>
  <c r="P12" i="9"/>
  <c r="P11" i="9"/>
  <c r="P10" i="9"/>
  <c r="P9" i="9"/>
  <c r="P8" i="9"/>
  <c r="P7" i="9"/>
  <c r="O38" i="1" l="1"/>
  <c r="M38" i="1"/>
  <c r="K38" i="1"/>
  <c r="I38" i="1"/>
  <c r="G38" i="1"/>
  <c r="E38" i="1"/>
  <c r="G23" i="1" l="1"/>
  <c r="P23" i="1" s="1"/>
  <c r="G24" i="1"/>
  <c r="P24" i="1" s="1"/>
  <c r="G25" i="1"/>
  <c r="P25" i="1" s="1"/>
  <c r="G26" i="1"/>
  <c r="P26" i="1" s="1"/>
  <c r="G27" i="1"/>
  <c r="G28" i="1"/>
  <c r="P28" i="1" s="1"/>
  <c r="G29" i="1"/>
  <c r="P29" i="1" s="1"/>
  <c r="G30" i="1"/>
  <c r="P30" i="1" s="1"/>
  <c r="G22" i="1"/>
  <c r="P22" i="1" s="1"/>
  <c r="P27" i="1"/>
  <c r="G14" i="1"/>
  <c r="P14" i="1" s="1"/>
  <c r="G15" i="1"/>
  <c r="P15" i="1" s="1"/>
  <c r="G16" i="1"/>
  <c r="P16" i="1" s="1"/>
  <c r="G17" i="1"/>
  <c r="P17" i="1" s="1"/>
  <c r="G18" i="1"/>
  <c r="P18" i="1" s="1"/>
  <c r="G19" i="1"/>
  <c r="P19" i="1" s="1"/>
  <c r="G13" i="1"/>
  <c r="P13" i="1" s="1"/>
  <c r="H27" i="8"/>
  <c r="L27" i="8"/>
  <c r="P27" i="8"/>
  <c r="T27" i="8"/>
  <c r="X27" i="8"/>
  <c r="C27" i="8" l="1"/>
  <c r="U27" i="8" s="1"/>
  <c r="D41" i="1"/>
  <c r="D37" i="1"/>
  <c r="D36" i="1"/>
  <c r="D35" i="1"/>
  <c r="D34" i="1"/>
  <c r="D33" i="1"/>
  <c r="D30" i="1"/>
  <c r="D28" i="1"/>
  <c r="D29" i="1"/>
  <c r="D26" i="1"/>
  <c r="D19" i="1"/>
  <c r="F19" i="1" s="1"/>
  <c r="D27" i="1"/>
  <c r="D25" i="1"/>
  <c r="D24" i="1"/>
  <c r="D23" i="1"/>
  <c r="D22" i="1"/>
  <c r="D15" i="1"/>
  <c r="D16" i="1"/>
  <c r="D17" i="1"/>
  <c r="D18" i="1"/>
  <c r="D14" i="1"/>
  <c r="D13" i="1"/>
  <c r="D10" i="1"/>
  <c r="D8" i="1"/>
  <c r="D9" i="1"/>
  <c r="D7" i="1"/>
  <c r="D6" i="1"/>
  <c r="Y27" i="8" l="1"/>
  <c r="Q27" i="8"/>
  <c r="M27" i="8"/>
  <c r="E27" i="8"/>
  <c r="I27" i="8"/>
  <c r="C7" i="7"/>
  <c r="X34" i="8" l="1"/>
  <c r="T34" i="8"/>
  <c r="P34" i="8"/>
  <c r="L34" i="8"/>
  <c r="H34" i="8"/>
  <c r="X33" i="8"/>
  <c r="T33" i="8"/>
  <c r="P33" i="8"/>
  <c r="L33" i="8"/>
  <c r="H33" i="8"/>
  <c r="X32" i="8"/>
  <c r="X29" i="8" s="1"/>
  <c r="T32" i="8"/>
  <c r="P32" i="8"/>
  <c r="L32" i="8"/>
  <c r="H32" i="8"/>
  <c r="X31" i="8"/>
  <c r="T31" i="8"/>
  <c r="P31" i="8"/>
  <c r="L31" i="8"/>
  <c r="H31" i="8"/>
  <c r="X30" i="8"/>
  <c r="T30" i="8"/>
  <c r="P30" i="8"/>
  <c r="L30" i="8"/>
  <c r="H30" i="8"/>
  <c r="H29" i="8" s="1"/>
  <c r="W29" i="8"/>
  <c r="V29" i="8"/>
  <c r="S29" i="8"/>
  <c r="R29" i="8"/>
  <c r="O29" i="8"/>
  <c r="N29" i="8"/>
  <c r="K29" i="8"/>
  <c r="J29" i="8"/>
  <c r="G29" i="8"/>
  <c r="F29" i="8"/>
  <c r="B29" i="8"/>
  <c r="X28" i="8"/>
  <c r="T28" i="8"/>
  <c r="P28" i="8"/>
  <c r="L28" i="8"/>
  <c r="H28" i="8"/>
  <c r="X26" i="8"/>
  <c r="T26" i="8"/>
  <c r="P26" i="8"/>
  <c r="L26" i="8"/>
  <c r="H26" i="8"/>
  <c r="X25" i="8"/>
  <c r="T25" i="8"/>
  <c r="P25" i="8"/>
  <c r="L25" i="8"/>
  <c r="H25" i="8"/>
  <c r="X24" i="8"/>
  <c r="T24" i="8"/>
  <c r="P24" i="8"/>
  <c r="L24" i="8"/>
  <c r="H24" i="8"/>
  <c r="W23" i="8"/>
  <c r="V23" i="8"/>
  <c r="S23" i="8"/>
  <c r="R23" i="8"/>
  <c r="O23" i="8"/>
  <c r="N23" i="8"/>
  <c r="K23" i="8"/>
  <c r="J23" i="8"/>
  <c r="G23" i="8"/>
  <c r="F23" i="8"/>
  <c r="B23" i="8"/>
  <c r="X22" i="8"/>
  <c r="Y22" i="8" s="1"/>
  <c r="T22" i="8"/>
  <c r="U22" i="8" s="1"/>
  <c r="P22" i="8"/>
  <c r="Q22" i="8" s="1"/>
  <c r="L22" i="8"/>
  <c r="M22" i="8" s="1"/>
  <c r="H22" i="8"/>
  <c r="I22" i="8" s="1"/>
  <c r="E22" i="8"/>
  <c r="X21" i="8"/>
  <c r="T21" i="8"/>
  <c r="P21" i="8"/>
  <c r="L21" i="8"/>
  <c r="H21" i="8"/>
  <c r="X20" i="8"/>
  <c r="T20" i="8"/>
  <c r="P20" i="8"/>
  <c r="L20" i="8"/>
  <c r="H20" i="8"/>
  <c r="X19" i="8"/>
  <c r="T19" i="8"/>
  <c r="P19" i="8"/>
  <c r="L19" i="8"/>
  <c r="H19" i="8"/>
  <c r="X18" i="8"/>
  <c r="T18" i="8"/>
  <c r="P18" i="8"/>
  <c r="L18" i="8"/>
  <c r="H18" i="8"/>
  <c r="W17" i="8"/>
  <c r="V17" i="8"/>
  <c r="S17" i="8"/>
  <c r="R17" i="8"/>
  <c r="O17" i="8"/>
  <c r="N17" i="8"/>
  <c r="K17" i="8"/>
  <c r="J17" i="8"/>
  <c r="G17" i="8"/>
  <c r="F17" i="8"/>
  <c r="B17" i="8"/>
  <c r="X16" i="8"/>
  <c r="T16" i="8"/>
  <c r="P16" i="8"/>
  <c r="L16" i="8"/>
  <c r="H16" i="8"/>
  <c r="X15" i="8"/>
  <c r="T15" i="8"/>
  <c r="P15" i="8"/>
  <c r="L15" i="8"/>
  <c r="H15" i="8"/>
  <c r="X14" i="8"/>
  <c r="T14" i="8"/>
  <c r="P14" i="8"/>
  <c r="L14" i="8"/>
  <c r="H14" i="8"/>
  <c r="X13" i="8"/>
  <c r="T13" i="8"/>
  <c r="P13" i="8"/>
  <c r="L13" i="8"/>
  <c r="H13" i="8"/>
  <c r="X12" i="8"/>
  <c r="T12" i="8"/>
  <c r="P12" i="8"/>
  <c r="L12" i="8"/>
  <c r="H12" i="8"/>
  <c r="W11" i="8"/>
  <c r="V11" i="8"/>
  <c r="S11" i="8"/>
  <c r="R11" i="8"/>
  <c r="O11" i="8"/>
  <c r="N11" i="8"/>
  <c r="N10" i="8" s="1"/>
  <c r="K11" i="8"/>
  <c r="J11" i="8"/>
  <c r="G11" i="8"/>
  <c r="F11" i="8"/>
  <c r="B11" i="8"/>
  <c r="P29" i="8" l="1"/>
  <c r="C34" i="8"/>
  <c r="E34" i="8" s="1"/>
  <c r="O10" i="8"/>
  <c r="K10" i="8"/>
  <c r="C33" i="8"/>
  <c r="E33" i="8" s="1"/>
  <c r="C18" i="8"/>
  <c r="I18" i="8" s="1"/>
  <c r="L29" i="8"/>
  <c r="M34" i="8"/>
  <c r="G10" i="8"/>
  <c r="W10" i="8"/>
  <c r="T17" i="8"/>
  <c r="B10" i="8"/>
  <c r="S10" i="8"/>
  <c r="T29" i="8"/>
  <c r="T11" i="8"/>
  <c r="J10" i="8"/>
  <c r="F10" i="8"/>
  <c r="V10" i="8"/>
  <c r="R10" i="8"/>
  <c r="C28" i="8"/>
  <c r="E28" i="8" s="1"/>
  <c r="C25" i="8"/>
  <c r="E25" i="8" s="1"/>
  <c r="X11" i="8"/>
  <c r="H23" i="8"/>
  <c r="C24" i="8"/>
  <c r="U24" i="8" s="1"/>
  <c r="C13" i="8"/>
  <c r="E13" i="8" s="1"/>
  <c r="C15" i="8"/>
  <c r="E15" i="8" s="1"/>
  <c r="P23" i="8"/>
  <c r="C14" i="8"/>
  <c r="E14" i="8" s="1"/>
  <c r="C16" i="8"/>
  <c r="M16" i="8" s="1"/>
  <c r="X17" i="8"/>
  <c r="C32" i="8"/>
  <c r="C19" i="8"/>
  <c r="Q19" i="8" s="1"/>
  <c r="C21" i="8"/>
  <c r="E21" i="8" s="1"/>
  <c r="X23" i="8"/>
  <c r="C30" i="8"/>
  <c r="C31" i="8"/>
  <c r="M31" i="8" s="1"/>
  <c r="I33" i="8"/>
  <c r="H17" i="8"/>
  <c r="C20" i="8"/>
  <c r="E20" i="8" s="1"/>
  <c r="L17" i="8"/>
  <c r="C26" i="8"/>
  <c r="E26" i="8" s="1"/>
  <c r="C12" i="8"/>
  <c r="H11" i="8"/>
  <c r="T23" i="8"/>
  <c r="P11" i="8"/>
  <c r="L23" i="8"/>
  <c r="L11" i="8"/>
  <c r="P17" i="8"/>
  <c r="Y34" i="8" l="1"/>
  <c r="U34" i="8"/>
  <c r="Q34" i="8"/>
  <c r="I34" i="8"/>
  <c r="Q31" i="8"/>
  <c r="U33" i="8"/>
  <c r="M33" i="8"/>
  <c r="Q25" i="8"/>
  <c r="Y24" i="8"/>
  <c r="Q24" i="8"/>
  <c r="I24" i="8"/>
  <c r="Q26" i="8"/>
  <c r="M24" i="8"/>
  <c r="U18" i="8"/>
  <c r="Y20" i="8"/>
  <c r="Y19" i="8"/>
  <c r="Q18" i="8"/>
  <c r="E18" i="8"/>
  <c r="Y18" i="8"/>
  <c r="U19" i="8"/>
  <c r="M18" i="8"/>
  <c r="Y14" i="8"/>
  <c r="Q13" i="8"/>
  <c r="U15" i="8"/>
  <c r="I31" i="8"/>
  <c r="Q14" i="8"/>
  <c r="M21" i="8"/>
  <c r="Y31" i="8"/>
  <c r="Y25" i="8"/>
  <c r="Y13" i="8"/>
  <c r="M13" i="8"/>
  <c r="U20" i="8"/>
  <c r="M25" i="8"/>
  <c r="Q33" i="8"/>
  <c r="Y33" i="8"/>
  <c r="E12" i="8"/>
  <c r="C11" i="8"/>
  <c r="M11" i="8" s="1"/>
  <c r="C29" i="8"/>
  <c r="E30" i="8"/>
  <c r="Q30" i="8"/>
  <c r="M30" i="8"/>
  <c r="Q16" i="8"/>
  <c r="E16" i="8"/>
  <c r="C17" i="8"/>
  <c r="I17" i="8" s="1"/>
  <c r="I20" i="8"/>
  <c r="I30" i="8"/>
  <c r="Q12" i="8"/>
  <c r="I16" i="8"/>
  <c r="I28" i="8"/>
  <c r="Q20" i="8"/>
  <c r="U28" i="8"/>
  <c r="U12" i="8"/>
  <c r="Q15" i="8"/>
  <c r="E32" i="8"/>
  <c r="U32" i="8"/>
  <c r="Q32" i="8"/>
  <c r="M12" i="8"/>
  <c r="I15" i="8"/>
  <c r="M15" i="8"/>
  <c r="U30" i="8"/>
  <c r="I13" i="8"/>
  <c r="I26" i="8"/>
  <c r="I32" i="8"/>
  <c r="Y30" i="8"/>
  <c r="M28" i="8"/>
  <c r="Q28" i="8"/>
  <c r="U13" i="8"/>
  <c r="X10" i="8"/>
  <c r="Y32" i="8"/>
  <c r="Y28" i="8"/>
  <c r="I14" i="8"/>
  <c r="M26" i="8"/>
  <c r="Y15" i="8"/>
  <c r="I12" i="8"/>
  <c r="Y12" i="8"/>
  <c r="Y16" i="8"/>
  <c r="U21" i="8"/>
  <c r="U16" i="8"/>
  <c r="M32" i="8"/>
  <c r="I21" i="8"/>
  <c r="Y26" i="8"/>
  <c r="Y21" i="8"/>
  <c r="C23" i="8"/>
  <c r="E24" i="8"/>
  <c r="I25" i="8"/>
  <c r="M14" i="8"/>
  <c r="U26" i="8"/>
  <c r="U14" i="8"/>
  <c r="E31" i="8"/>
  <c r="U31" i="8"/>
  <c r="I19" i="8"/>
  <c r="E19" i="8"/>
  <c r="U25" i="8"/>
  <c r="M20" i="8"/>
  <c r="M19" i="8"/>
  <c r="Q21" i="8"/>
  <c r="L10" i="8"/>
  <c r="H10" i="8"/>
  <c r="P10" i="8"/>
  <c r="T10" i="8"/>
  <c r="Q17" i="8" l="1"/>
  <c r="I11" i="8"/>
  <c r="I23" i="8"/>
  <c r="E23" i="8"/>
  <c r="Q23" i="8"/>
  <c r="M23" i="8"/>
  <c r="E29" i="8"/>
  <c r="I29" i="8"/>
  <c r="U29" i="8"/>
  <c r="Y29" i="8"/>
  <c r="Q29" i="8"/>
  <c r="M29" i="8"/>
  <c r="C10" i="8"/>
  <c r="E10" i="8" s="1"/>
  <c r="E11" i="8"/>
  <c r="U11" i="8"/>
  <c r="E17" i="8"/>
  <c r="M17" i="8"/>
  <c r="U17" i="8"/>
  <c r="Y17" i="8"/>
  <c r="U23" i="8"/>
  <c r="Q11" i="8"/>
  <c r="Y11" i="8"/>
  <c r="Y23" i="8"/>
  <c r="F29" i="1"/>
  <c r="H29" i="1"/>
  <c r="J29" i="1"/>
  <c r="L29" i="1"/>
  <c r="N29" i="1"/>
  <c r="M10" i="8" l="1"/>
  <c r="U10" i="8"/>
  <c r="Y10" i="8"/>
  <c r="I10" i="8"/>
  <c r="Q10" i="8"/>
  <c r="N7" i="7"/>
  <c r="L7" i="7"/>
  <c r="J7" i="7"/>
  <c r="H7" i="7"/>
  <c r="F7" i="7"/>
  <c r="D7" i="7"/>
  <c r="N10" i="1" l="1"/>
  <c r="L10" i="1"/>
  <c r="J10" i="1"/>
  <c r="H10" i="1"/>
  <c r="F10" i="1"/>
  <c r="H58" i="2"/>
  <c r="F16" i="1"/>
  <c r="H16" i="1"/>
  <c r="J16" i="1"/>
  <c r="L16" i="1"/>
  <c r="N16" i="1"/>
  <c r="F17" i="1"/>
  <c r="H17" i="1"/>
  <c r="J17" i="1"/>
  <c r="L17" i="1"/>
  <c r="N17" i="1"/>
  <c r="N23" i="1"/>
  <c r="N24" i="1"/>
  <c r="N25" i="1"/>
  <c r="N26" i="1"/>
  <c r="N27" i="1"/>
  <c r="N28" i="1"/>
  <c r="N30" i="1"/>
  <c r="N33" i="1"/>
  <c r="N34" i="1"/>
  <c r="N35" i="1"/>
  <c r="N36" i="1"/>
  <c r="N37" i="1"/>
  <c r="N22" i="1"/>
  <c r="N14" i="1"/>
  <c r="N15" i="1"/>
  <c r="N18" i="1"/>
  <c r="N19" i="1"/>
  <c r="N13" i="1"/>
  <c r="L23" i="1"/>
  <c r="L24" i="1"/>
  <c r="L25" i="1"/>
  <c r="L26" i="1"/>
  <c r="L27" i="1"/>
  <c r="L28" i="1"/>
  <c r="L30" i="1"/>
  <c r="L33" i="1"/>
  <c r="L34" i="1"/>
  <c r="L35" i="1"/>
  <c r="L36" i="1"/>
  <c r="L37" i="1"/>
  <c r="L22" i="1"/>
  <c r="L14" i="1"/>
  <c r="L15" i="1"/>
  <c r="L18" i="1"/>
  <c r="L19" i="1"/>
  <c r="L13" i="1"/>
  <c r="J23" i="1"/>
  <c r="J24" i="1"/>
  <c r="J25" i="1"/>
  <c r="J26" i="1"/>
  <c r="J27" i="1"/>
  <c r="J28" i="1"/>
  <c r="J30" i="1"/>
  <c r="J33" i="1"/>
  <c r="J34" i="1"/>
  <c r="J35" i="1"/>
  <c r="J36" i="1"/>
  <c r="J37" i="1"/>
  <c r="J22" i="1"/>
  <c r="J14" i="1"/>
  <c r="J15" i="1"/>
  <c r="J18" i="1"/>
  <c r="J19" i="1"/>
  <c r="J13" i="1"/>
  <c r="N7" i="1" l="1"/>
  <c r="N8" i="1"/>
  <c r="N9" i="1"/>
  <c r="N6" i="1"/>
  <c r="L7" i="1"/>
  <c r="L8" i="1"/>
  <c r="L9" i="1"/>
  <c r="L6" i="1"/>
  <c r="J7" i="1"/>
  <c r="J8" i="1"/>
  <c r="J9" i="1"/>
  <c r="J6" i="1"/>
  <c r="H23" i="1"/>
  <c r="H24" i="1"/>
  <c r="H25" i="1"/>
  <c r="H26" i="1"/>
  <c r="H27" i="1"/>
  <c r="H28" i="1"/>
  <c r="H30" i="1"/>
  <c r="H33" i="1"/>
  <c r="H34" i="1"/>
  <c r="H35" i="1"/>
  <c r="H36" i="1"/>
  <c r="H37" i="1"/>
  <c r="H22" i="1"/>
  <c r="H14" i="1"/>
  <c r="H15" i="1"/>
  <c r="H18" i="1"/>
  <c r="H19" i="1"/>
  <c r="H13" i="1"/>
  <c r="H7" i="1"/>
  <c r="H8" i="1"/>
  <c r="H9" i="1"/>
  <c r="H6" i="1"/>
  <c r="F23" i="1"/>
  <c r="F24" i="1"/>
  <c r="F25" i="1"/>
  <c r="F27" i="1"/>
  <c r="F28" i="1"/>
  <c r="F30" i="1"/>
  <c r="F33" i="1"/>
  <c r="F34" i="1"/>
  <c r="F35" i="1"/>
  <c r="F36" i="1"/>
  <c r="F37" i="1"/>
  <c r="F22" i="1"/>
  <c r="F14" i="1"/>
  <c r="F15" i="1"/>
  <c r="F18" i="1"/>
  <c r="F13" i="1"/>
  <c r="F7" i="1"/>
  <c r="F8" i="1"/>
  <c r="F9" i="1"/>
  <c r="F6" i="1"/>
</calcChain>
</file>

<file path=xl/sharedStrings.xml><?xml version="1.0" encoding="utf-8"?>
<sst xmlns="http://schemas.openxmlformats.org/spreadsheetml/2006/main" count="1413" uniqueCount="554">
  <si>
    <t>Nr. crt.</t>
  </si>
  <si>
    <t>TOTAL</t>
  </si>
  <si>
    <t>NOI</t>
  </si>
  <si>
    <t>MODERNIZATE</t>
  </si>
  <si>
    <t xml:space="preserve">TOTAL </t>
  </si>
  <si>
    <t xml:space="preserve">Prototipuri </t>
  </si>
  <si>
    <t>Tehnologii</t>
  </si>
  <si>
    <t>Citări în sistemul ISI al cercetărilor brevetate</t>
  </si>
  <si>
    <t>Studii prospective și tehnologice</t>
  </si>
  <si>
    <t xml:space="preserve">Normative </t>
  </si>
  <si>
    <t xml:space="preserve">Proceduri și metodologii </t>
  </si>
  <si>
    <t>Planuri tehnice</t>
  </si>
  <si>
    <t>Drepturi de autor protejate ORDA sau în sisteme similare</t>
  </si>
  <si>
    <t xml:space="preserve">din care: </t>
  </si>
  <si>
    <t xml:space="preserve">DENUMIREA INDICATORILOR </t>
  </si>
  <si>
    <t>Numărul de cărţi publicate</t>
  </si>
  <si>
    <t xml:space="preserve">Numărul de lucrări prezentate la manifestări ştiinţifice </t>
  </si>
  <si>
    <t>Numărul de lucrări prezentate la manifestări ştiinţifice publicate în volum</t>
  </si>
  <si>
    <t>Numărul de manifestări știinţiice organizate de institut, cu participare internaţională</t>
  </si>
  <si>
    <t>Documentații tehnico-economice</t>
  </si>
  <si>
    <t>Numărul de manifestări ştiinţifice 
(congrese, conferinţe) organizate de institut</t>
  </si>
  <si>
    <t>TOTAL GENERAL</t>
  </si>
  <si>
    <t>VALORIFICATE
 ÎN DOMENIUL
HIGH-TECH</t>
  </si>
  <si>
    <t>VALORIFICATE 
LA OPERATORI ECONOMICI</t>
  </si>
  <si>
    <t>BAZATE 
PE BREVETE</t>
  </si>
  <si>
    <t>%</t>
  </si>
  <si>
    <t>ȚARĂ</t>
  </si>
  <si>
    <t>STRĂINĂTATE</t>
  </si>
  <si>
    <t>UE</t>
  </si>
  <si>
    <t xml:space="preserve"> SUA</t>
  </si>
  <si>
    <t>JAPONIA</t>
  </si>
  <si>
    <t>Total</t>
  </si>
  <si>
    <t>DA / NU</t>
  </si>
  <si>
    <t>Numărul de articole publicate în reviste ştiinţifice indexate BDI</t>
  </si>
  <si>
    <t>Citări științifice / tehnice în reviste de specialitate indexate ISI</t>
  </si>
  <si>
    <t>Numărul de articole publicate în străinătate în reviste indexate ISI</t>
  </si>
  <si>
    <t>Factor de impact cumulat al lucrărilor indexate ISI</t>
  </si>
  <si>
    <t xml:space="preserve">REZULTATE CDI INCD valorificate până la data de 31 Decembrie
- CORELAT CU PUNCTUL 7 DIN RAPORTUL DE ACTIVITATE - </t>
  </si>
  <si>
    <t>DENUMIRE REZULTAT CDI VALORIFICAT</t>
  </si>
  <si>
    <t>BENEFICIAR</t>
  </si>
  <si>
    <t>[2] număr de articole sțiințifice asociate</t>
  </si>
  <si>
    <t>[3] număr de drepturi de proprietate intelectuală asociate (brevet invenție, model de utilitate etc.) asociate</t>
  </si>
  <si>
    <t>[4] ex. comercializare, licențiere, alte forme de exploatare a DPI, microproducție, servicii etc</t>
  </si>
  <si>
    <t>n</t>
  </si>
  <si>
    <t>Modele de utilitate</t>
  </si>
  <si>
    <t>Marcă înregistrată</t>
  </si>
  <si>
    <t>DESCRIERE 
REZULTAT CDI</t>
  </si>
  <si>
    <t>TIP[1]
REZULTAT</t>
  </si>
  <si>
    <r>
      <t>GRAD[2]</t>
    </r>
    <r>
      <rPr>
        <b/>
        <sz val="8"/>
        <color theme="0"/>
        <rFont val="Trebuchet MS"/>
        <family val="2"/>
      </rPr>
      <t xml:space="preserve"> </t>
    </r>
    <r>
      <rPr>
        <b/>
        <sz val="11"/>
        <color theme="0"/>
        <rFont val="Trebuchet MS"/>
        <family val="2"/>
      </rPr>
      <t xml:space="preserve">
NOUTATE</t>
    </r>
  </si>
  <si>
    <t>GRAD[3] 
COMERCIALIZARE</t>
  </si>
  <si>
    <t xml:space="preserve">MODALITATE[4]
VALORIFICARE </t>
  </si>
  <si>
    <t>TOTAL GENERAL (mii Lei)</t>
  </si>
  <si>
    <t>Cereri de brevete de invenție</t>
  </si>
  <si>
    <t>Brevete de invenție acordate</t>
  </si>
  <si>
    <t>Brevete de invenție valorificate</t>
  </si>
  <si>
    <t>Produse (soiuri plante, etc.)</t>
  </si>
  <si>
    <t>Instalații pilot</t>
  </si>
  <si>
    <t>Servicii tehnologice</t>
  </si>
  <si>
    <t>TABEL 3</t>
  </si>
  <si>
    <t>[1] ex. PN - produs nou; PM - produs modernizat; TN - tehnologie nouă; TM - tehnologie modernizată -&gt; vezi corelarea cu TABEL 2</t>
  </si>
  <si>
    <t>INCD</t>
  </si>
  <si>
    <t>STRUCTURA PERSONAL</t>
  </si>
  <si>
    <t>TOTAL, CF. STAT FUNCTII APROBAT DE CA</t>
  </si>
  <si>
    <t>TOTAL, CF. STAT PERSONAL APROBAT DE CA, din care</t>
  </si>
  <si>
    <t>PERSONAL  
[20-35 ani]</t>
  </si>
  <si>
    <t>PERSONAL 
[36-45 ani]</t>
  </si>
  <si>
    <t>PERSONAL 
[46-55 ani]</t>
  </si>
  <si>
    <t>PERSONAL 
[56-65 ani]</t>
  </si>
  <si>
    <t>PERSONAL 
[ &gt; 65 ani]</t>
  </si>
  <si>
    <t>F</t>
  </si>
  <si>
    <t>B</t>
  </si>
  <si>
    <t>T</t>
  </si>
  <si>
    <t>PERSONAL, din care:</t>
  </si>
  <si>
    <t>se vor lua in considerare aplicarea prevederilor din codul muncii coroborat cu cele din Lg 319 din 2003, inclusiv pentru persoanele care au statutul de pensionar MApN, MAI etc. care indeplinesc cumulativ conditiile de pensionare</t>
  </si>
  <si>
    <t>CERCETATORI STIINTIFICI, din care:</t>
  </si>
  <si>
    <t>INDICATORI</t>
  </si>
  <si>
    <t>CS I</t>
  </si>
  <si>
    <t>VÂRSTA MEDIE - TOTAL PERSONAL</t>
  </si>
  <si>
    <t>CS II</t>
  </si>
  <si>
    <t>VÂRSTA MEDIE - PERSONAL CDI</t>
  </si>
  <si>
    <t>CS III</t>
  </si>
  <si>
    <t>NUMĂR DOCTORI</t>
  </si>
  <si>
    <t>CS</t>
  </si>
  <si>
    <t>NUMĂR CONDUCĂTORI DOCTORAT</t>
  </si>
  <si>
    <t>ASC</t>
  </si>
  <si>
    <t>NR. MEMBRI COMITETE ȘTIINȚIFICE</t>
  </si>
  <si>
    <t>INGINERI DEZVOLTARE TEHNOLOGICA, din care:</t>
  </si>
  <si>
    <t>NR. MEMBRI COMITETE 
REDACȚIE REVISTE COTATE ISI</t>
  </si>
  <si>
    <t>IDT I</t>
  </si>
  <si>
    <t>NR. PERSONAL IMPLICAT ÎN ITT</t>
  </si>
  <si>
    <t>IDT II</t>
  </si>
  <si>
    <t>NR. PERSONAL IMPLICAT 
ÎN MARKETING</t>
  </si>
  <si>
    <t>IDT III</t>
  </si>
  <si>
    <t>NR. CERCETĂTORI IMPLICAȚI ÎN PROIECTE NAȚIONALE</t>
  </si>
  <si>
    <t>IDT</t>
  </si>
  <si>
    <t>NR. CERCETĂTORI IMPLICAȚI ÎN PROIECTE CD INTERNAȚIONALE</t>
  </si>
  <si>
    <t>PERSONAL AUXILIAR STUDII SUPERIOARE ACTIV. CD</t>
  </si>
  <si>
    <t>NR. CERCETĂTORI DETAȘAȚI LA OPERATORI ECONOMICI</t>
  </si>
  <si>
    <t>PERSONAL AUXILIAR STUDII MEDII ACTIV. CD, din care:</t>
  </si>
  <si>
    <t>NR. CERCETĂTORI DETAȘAȚI LA UNITĂȚI DE CERCETARE DIN STRĂINĂTATE</t>
  </si>
  <si>
    <t>T I</t>
  </si>
  <si>
    <t>NR. CERCETĂTORI DETAȘAȚI DIN STRĂINĂTATE LA INCD</t>
  </si>
  <si>
    <t>T II</t>
  </si>
  <si>
    <t>T III</t>
  </si>
  <si>
    <t>T S</t>
  </si>
  <si>
    <t>PERSONAL DIN APARATUL FUNCTIONAL, din care:</t>
  </si>
  <si>
    <t>INGINERI</t>
  </si>
  <si>
    <t>ECONOMISTI</t>
  </si>
  <si>
    <t>JURISTI</t>
  </si>
  <si>
    <t>ALTII CU STUDII SUPERIOARE</t>
  </si>
  <si>
    <t>ALTII CU STUDII MEDII</t>
  </si>
  <si>
    <t>-</t>
  </si>
  <si>
    <t>Anexa 4</t>
  </si>
  <si>
    <t xml:space="preserve">ECHIPAMENTE CU VALOARE DE INVENTAR &gt; 100.000 EUR până la data de 31 Decembrie
- CORELAT CU PUNCTUL 6 DIN RAPORTUL DE ACTIVITATE - </t>
  </si>
  <si>
    <t>DENUMIREA ECHIPAMENTELOR</t>
  </si>
  <si>
    <t>VALOARE 
[MII LEI]</t>
  </si>
  <si>
    <t>AN ACHIZIȚIE</t>
  </si>
  <si>
    <t>GRAD DE UTILIZARE 
[%]</t>
  </si>
  <si>
    <t>GRAD DE COMPETITIVITATE</t>
  </si>
  <si>
    <t>CD</t>
  </si>
  <si>
    <t xml:space="preserve">TESTE / ANALIZE </t>
  </si>
  <si>
    <t>MICROPRODUCȚIE</t>
  </si>
  <si>
    <t>TOTAL
din care:</t>
  </si>
  <si>
    <t>PN - PROGRAM NUCLEU</t>
  </si>
  <si>
    <t>PNCDI - PLANUL NAȚIONAL DE CDI</t>
  </si>
  <si>
    <t>FS - FONDURI STRUCTURALE</t>
  </si>
  <si>
    <t>FE - FONDURI EUROPENE PENTRU CDI</t>
  </si>
  <si>
    <t>FI - FONDURI INVESTIȚII ALE MISTERULUI COORDONATOR</t>
  </si>
  <si>
    <t>DA</t>
  </si>
  <si>
    <t>NU</t>
  </si>
  <si>
    <t>PN</t>
  </si>
  <si>
    <t>PNCDI</t>
  </si>
  <si>
    <t>FS</t>
  </si>
  <si>
    <t>FE</t>
  </si>
  <si>
    <t>FI</t>
  </si>
  <si>
    <t>SURSE DE FINANȚARE</t>
  </si>
  <si>
    <t>6 - 10 ani</t>
  </si>
  <si>
    <t>0 - 5 ani</t>
  </si>
  <si>
    <t>11 - 15 ani</t>
  </si>
  <si>
    <t>Nr crt</t>
  </si>
  <si>
    <t>ACTIVE TOTALE</t>
  </si>
  <si>
    <t>CAPITALURI PROPRII</t>
  </si>
  <si>
    <t>ECHIPAMENTE</t>
  </si>
  <si>
    <t>INVESTITII IN ECHIPAMENTE/ DOTARI/MIJLOACE FIXE DE CDI</t>
  </si>
  <si>
    <t>Din care echipamente pentru laboratoare de cercerare</t>
  </si>
  <si>
    <t>SITUAȚIA VENITURILOR</t>
  </si>
  <si>
    <t>VENITURI TOTALE</t>
  </si>
  <si>
    <t>Ponderea veniturilor din CDI în total venituri</t>
  </si>
  <si>
    <t>SITUAȚIA CHELTUIELILOR</t>
  </si>
  <si>
    <t>Cheltuieli cu personalul</t>
  </si>
  <si>
    <t>Cheltuieli cu utilitățile</t>
  </si>
  <si>
    <t>CHELTUIELI TOTALE</t>
  </si>
  <si>
    <t>Ponderea cheltuielilor cu personalul în cheltuieli totale</t>
  </si>
  <si>
    <t>REZULTATELE FINANCIARE / RENTABILITATEA</t>
  </si>
  <si>
    <t>PROFIT NET</t>
  </si>
  <si>
    <t>Pierderea brută</t>
  </si>
  <si>
    <t>Productivitatea muncii - total personal</t>
  </si>
  <si>
    <t>Productivitatea muncii - personal CDI</t>
  </si>
  <si>
    <t>SITUAȚIA ECONOMICO-FINANCIARĂ</t>
  </si>
  <si>
    <t>SITUAȚIE PATRIMONIU</t>
  </si>
  <si>
    <t>SCURTĂ ANALIZĂ PRIVIND EVOLUȚIA INDICATORILOR</t>
  </si>
  <si>
    <t>Active Circulante</t>
  </si>
  <si>
    <t>Datorii istorice</t>
  </si>
  <si>
    <t>Datorii curente</t>
  </si>
  <si>
    <t>PRODUCTIVITATETA MUNCII</t>
  </si>
  <si>
    <t>Nr. Crt.</t>
  </si>
  <si>
    <r>
      <t xml:space="preserve">SITUATIA PERSONALULUI LA DATA DE 31 DECEMBRIE
</t>
    </r>
    <r>
      <rPr>
        <b/>
        <sz val="10"/>
        <rFont val="Trebuchet MS"/>
        <family val="2"/>
        <charset val="238"/>
      </rPr>
      <t xml:space="preserve"> - SE CORELEAZA CU PUNCTUL 5 DIN RAPORTUL ANUAL DE ACTIVITATE - </t>
    </r>
  </si>
  <si>
    <r>
      <rPr>
        <b/>
        <sz val="12"/>
        <color theme="1"/>
        <rFont val="Trebuchet MS"/>
        <family val="2"/>
        <charset val="238"/>
      </rPr>
      <t>F</t>
    </r>
    <r>
      <rPr>
        <sz val="11"/>
        <color theme="1"/>
        <rFont val="Trebuchet MS"/>
        <family val="2"/>
        <charset val="238"/>
      </rPr>
      <t xml:space="preserve"> = femei; </t>
    </r>
    <r>
      <rPr>
        <b/>
        <sz val="12"/>
        <color theme="1"/>
        <rFont val="Trebuchet MS"/>
        <family val="2"/>
        <charset val="238"/>
      </rPr>
      <t>B</t>
    </r>
    <r>
      <rPr>
        <sz val="11"/>
        <color theme="1"/>
        <rFont val="Trebuchet MS"/>
        <family val="2"/>
        <charset val="238"/>
      </rPr>
      <t xml:space="preserve"> = barbati; </t>
    </r>
    <r>
      <rPr>
        <b/>
        <sz val="12"/>
        <color theme="1"/>
        <rFont val="Trebuchet MS"/>
        <family val="2"/>
        <charset val="238"/>
      </rPr>
      <t>T</t>
    </r>
    <r>
      <rPr>
        <sz val="11"/>
        <color theme="1"/>
        <rFont val="Trebuchet MS"/>
        <family val="2"/>
        <charset val="238"/>
      </rPr>
      <t xml:space="preserve"> = total</t>
    </r>
  </si>
  <si>
    <t>NIVEL DE MATURITATE TEHNOLOGICĂ</t>
  </si>
  <si>
    <t>TRL 1</t>
  </si>
  <si>
    <t>TRL 2</t>
  </si>
  <si>
    <t>TRL 3</t>
  </si>
  <si>
    <t>TRL 4</t>
  </si>
  <si>
    <t>TRL 5</t>
  </si>
  <si>
    <t>TRL 6</t>
  </si>
  <si>
    <t>TRL 7</t>
  </si>
  <si>
    <t>TRL 8</t>
  </si>
  <si>
    <t>TRL 9</t>
  </si>
  <si>
    <t>Nota 1: Se va specifica dacă la nivelul INCD există rezultate CDI clasificate sau protejate ca secrete de serviciu</t>
  </si>
  <si>
    <t xml:space="preserve">TRL 1 </t>
  </si>
  <si>
    <t>din care:</t>
  </si>
  <si>
    <t>TRL 1 - Principii de bază observate   
TRL 2 - Formularea conceptului tehnologic   
TRL 3 - Demonstrarea conceptului privind funcționalitățile critice sau caracteristicile la nivel analitic sau experimental   
TRL 4 - Validarea componentelor și/sau a ansamblului în condiții de laborator   
TRL 5 - Validarea componentelor și/sau a ansamblului în condiții relevante de funcționare (mediul industrial)   
TRL 6 - Demonstrarea functionalității modelului în condiții relevante de funcționare (mediul industrial)   
TRL 7 - Demonstrarea functionalității prototipului în condiții relevante de funcționare   
TRL 8 - Sisteme finalizate și calificate   
TRL 9 - Sisteme a căror funcționalitate a fost demonstrată în mediul operațional</t>
  </si>
  <si>
    <t>Fundamentarea mentinerii in activitate conform reglementarilor in vigoare</t>
  </si>
  <si>
    <t xml:space="preserve">REZULTATE CDI INCD obținute până la data de 31 Decembrie
- CORELAT CU PUNCTUL 7 DIN RAPORTUL ANUAL DE ACTIVITATE - </t>
  </si>
  <si>
    <t>Rezultate CD aferente anului 2018 înregistrate în Registrul Special de evidență a rezultatelor CD clasificate conform TRL* (în cuantum)</t>
  </si>
  <si>
    <t>*Nota 2:  Se va specifica numărul de rezultate CD  înregistrate în Registrul special de evidență a rezultatelor CD în total și defalcat în funcție de (nivelul de dezvoltare tehnologică conform TRL)</t>
  </si>
  <si>
    <t xml:space="preserve">PARTICIPARE LA COMPETIȚII NAȚIONALE / INTERNAȚIONALE până la data de 31 Decembrie
- CORELAT CU PUNCTUL 7 DIN RAPORTUL ANUAL DE ACTIVITATE - </t>
  </si>
  <si>
    <t>RATA DE SUCCES</t>
  </si>
  <si>
    <t>SURSA DE FINANȚARE*</t>
  </si>
  <si>
    <t>NUMĂR PROIECTE ACCEPTATE LA FINANȚARE</t>
  </si>
  <si>
    <t>NUMĂR PROIECTE PROPUSE</t>
  </si>
  <si>
    <t>AS - ALTE SURSE</t>
  </si>
  <si>
    <t>AS</t>
  </si>
  <si>
    <t>* SURSA DE FINANȚARE</t>
  </si>
  <si>
    <t>MODERNIZATE
/  REVIZUITE</t>
  </si>
  <si>
    <t>Subvenții și transferuri</t>
  </si>
  <si>
    <t>Alte venituri (detaliați dacă este cazul)</t>
  </si>
  <si>
    <r>
      <t>Venituri din CDI finanțate din fonduri publice</t>
    </r>
    <r>
      <rPr>
        <sz val="11"/>
        <color rgb="FFFF0000"/>
        <rFont val="Trebuchet MS"/>
        <family val="2"/>
      </rPr>
      <t>*</t>
    </r>
  </si>
  <si>
    <t>Active Imobilizate / Imobilizări corporale</t>
  </si>
  <si>
    <t>Active Imobilizate / Imobilizări necorporale</t>
  </si>
  <si>
    <t>Active Imobilizate / Imobilizări financiare</t>
  </si>
  <si>
    <t>1.1</t>
  </si>
  <si>
    <t>Nr. Total personal</t>
  </si>
  <si>
    <t>2.1.</t>
  </si>
  <si>
    <t>Nr. Personal CDI</t>
  </si>
  <si>
    <t>Alte cheltuieli (detaliați)</t>
  </si>
  <si>
    <t>PROFIT BRUT</t>
  </si>
  <si>
    <t>1.1.</t>
  </si>
  <si>
    <t>1.2.</t>
  </si>
  <si>
    <t>1.3.</t>
  </si>
  <si>
    <t>1.4.</t>
  </si>
  <si>
    <t>3.1.</t>
  </si>
  <si>
    <t>3.2.</t>
  </si>
  <si>
    <t>1.5.</t>
  </si>
  <si>
    <t>PNCDI / PN</t>
  </si>
  <si>
    <t>DIRECȚII DE CERCETARE</t>
  </si>
  <si>
    <t>1. Bioeconomie
2. Tehnologia informaţiei şi a comunicaţiilor, spaţiu şi securitate
3. Energie, mediu şi schimbări climatice
4. Eco-nanotehnologii şi materiale avansate
5. Sănătate
6. Patrimoniu și identitate culturală
7. Tehnologii noi şi emergente</t>
  </si>
  <si>
    <t>2. Tehnologia informaţiei şi a comunicaţiilor, spaţiu şi securitate</t>
  </si>
  <si>
    <t>3. Energie, mediu şi schimbări climatice</t>
  </si>
  <si>
    <t>4. Eco-nanotehnologii şi materiale avansate</t>
  </si>
  <si>
    <t>5. Sănătate</t>
  </si>
  <si>
    <t>6. Patrimoniu și identitate culturală</t>
  </si>
  <si>
    <t>7. Tehnologii noi şi emergente</t>
  </si>
  <si>
    <r>
      <t>Venituri din CDI finanțate din fonduri atrase (inclusiv cele proprii)</t>
    </r>
    <r>
      <rPr>
        <sz val="11"/>
        <color rgb="FFFF0000"/>
        <rFont val="Trebuchet MS"/>
        <family val="2"/>
      </rPr>
      <t>*</t>
    </r>
  </si>
  <si>
    <r>
      <t xml:space="preserve">VENIT 
OBȚINUT
</t>
    </r>
    <r>
      <rPr>
        <b/>
        <sz val="12"/>
        <color theme="0"/>
        <rFont val="Trebuchet MS"/>
        <family val="2"/>
      </rPr>
      <t>[MII LEI]</t>
    </r>
  </si>
  <si>
    <t>&gt; 15 ani</t>
  </si>
  <si>
    <t>SURSE ATRASE / PROPRII</t>
  </si>
  <si>
    <t>RASPUNS INCHIS</t>
  </si>
  <si>
    <t>Bioeconomie</t>
  </si>
  <si>
    <t>Tehnologia informaţiei şi a comunicaţiilor, spaţiu şi securitate</t>
  </si>
  <si>
    <t>Energie, mediu şi schimbări climatice</t>
  </si>
  <si>
    <t>Eco-nanotehnologii şi materiale avansate</t>
  </si>
  <si>
    <t>Patrimoniu și identitate culturală</t>
  </si>
  <si>
    <t>Tehnologii noi şi emergente</t>
  </si>
  <si>
    <t>Sănătate</t>
  </si>
  <si>
    <r>
      <t>SURSA DE FINANȚARE</t>
    </r>
    <r>
      <rPr>
        <b/>
        <sz val="10"/>
        <color rgb="FFFF0000"/>
        <rFont val="Trebuchet MS"/>
        <family val="2"/>
      </rPr>
      <t>**</t>
    </r>
  </si>
  <si>
    <r>
      <t>DESTINAȚIE UTILIZARE</t>
    </r>
    <r>
      <rPr>
        <b/>
        <sz val="10"/>
        <color rgb="FFFF0000"/>
        <rFont val="Trebuchet MS"/>
        <family val="2"/>
      </rPr>
      <t>*</t>
    </r>
  </si>
  <si>
    <r>
      <t>DIRECȚIA DE CERCETARE</t>
    </r>
    <r>
      <rPr>
        <b/>
        <sz val="10"/>
        <color rgb="FFFF0000"/>
        <rFont val="Trebuchet MS"/>
        <family val="2"/>
      </rPr>
      <t>*</t>
    </r>
  </si>
  <si>
    <r>
      <t>SURSA DE FINANTARE</t>
    </r>
    <r>
      <rPr>
        <sz val="10"/>
        <color rgb="FFFF0000"/>
        <rFont val="Trebuchet MS"/>
        <family val="2"/>
      </rPr>
      <t>**</t>
    </r>
  </si>
  <si>
    <t>DATORII TOTALE</t>
  </si>
  <si>
    <t>Altele</t>
  </si>
  <si>
    <t>MDP (muncitori direct productivi)</t>
  </si>
  <si>
    <t>* excluzând veniturile în curs de realizare, înregistrate în anul următor - în acest caz în 2022</t>
  </si>
  <si>
    <t>U.M</t>
  </si>
  <si>
    <t>mii lei</t>
  </si>
  <si>
    <r>
      <t xml:space="preserve">RATA STABILITĂȚII FINANCIARE
</t>
    </r>
    <r>
      <rPr>
        <sz val="11"/>
        <color theme="4" tint="-0.249977111117893"/>
        <rFont val="Trebuchet MS"/>
        <family val="2"/>
      </rPr>
      <t>[Rsf = (Capital permanent/Total Pasiv) x 100]
[Capital permanent = Capital propriu + Provizioane pentru riscuri și cheltuieli + Datorii pe termen lung]</t>
    </r>
  </si>
  <si>
    <r>
      <t xml:space="preserve">RATA AUTONOMIEI FINANCIARE
</t>
    </r>
    <r>
      <rPr>
        <sz val="11"/>
        <color theme="4" tint="-0.249977111117893"/>
        <rFont val="Trebuchet MS"/>
        <family val="2"/>
      </rPr>
      <t>[Raf = (Capital propriu/Total pasiv) x 100]</t>
    </r>
  </si>
  <si>
    <r>
      <t xml:space="preserve">LICHIDITATEA GENERALĂ 
</t>
    </r>
    <r>
      <rPr>
        <sz val="11"/>
        <color theme="4" tint="-0.249977111117893"/>
        <rFont val="Trebuchet MS"/>
        <family val="2"/>
      </rPr>
      <t>[LG = Active circulante/Datorii curente]</t>
    </r>
  </si>
  <si>
    <r>
      <t xml:space="preserve">RATA SOLVABILITĂȚII GENERALE 
</t>
    </r>
    <r>
      <rPr>
        <sz val="11"/>
        <color theme="4" tint="-0.249977111117893"/>
        <rFont val="Trebuchet MS"/>
        <family val="2"/>
      </rPr>
      <t>[R</t>
    </r>
    <r>
      <rPr>
        <sz val="8"/>
        <color theme="4" tint="-0.249977111117893"/>
        <rFont val="Trebuchet MS"/>
        <family val="2"/>
      </rPr>
      <t>SG</t>
    </r>
    <r>
      <rPr>
        <sz val="11"/>
        <color theme="4" tint="-0.249977111117893"/>
        <rFont val="Trebuchet MS"/>
        <family val="2"/>
      </rPr>
      <t xml:space="preserve"> = (Total active/Datorii totale) x 100]</t>
    </r>
  </si>
  <si>
    <r>
      <t xml:space="preserve">RATA ACTIVELOR IMOBILIZATE 
</t>
    </r>
    <r>
      <rPr>
        <sz val="11"/>
        <color theme="4" tint="-0.249977111117893"/>
        <rFont val="Trebuchet MS"/>
        <family val="2"/>
      </rPr>
      <t>[R</t>
    </r>
    <r>
      <rPr>
        <sz val="9"/>
        <color theme="4" tint="-0.249977111117893"/>
        <rFont val="Trebuchet MS"/>
        <family val="2"/>
      </rPr>
      <t>AI</t>
    </r>
    <r>
      <rPr>
        <sz val="11"/>
        <color theme="4" tint="-0.249977111117893"/>
        <rFont val="Trebuchet MS"/>
        <family val="2"/>
      </rPr>
      <t xml:space="preserve"> = Total Active Imobilizate/Total Activ) x 100]</t>
    </r>
  </si>
  <si>
    <t>1</t>
  </si>
  <si>
    <t>pers.</t>
  </si>
  <si>
    <r>
      <t xml:space="preserve">Rata rentabilității economice
</t>
    </r>
    <r>
      <rPr>
        <sz val="11"/>
        <color theme="4" tint="-0.249977111117893"/>
        <rFont val="Trebuchet MS"/>
        <family val="2"/>
      </rPr>
      <t>[ROA = (Profit brut/Capital permanent) x 100]</t>
    </r>
  </si>
  <si>
    <r>
      <t xml:space="preserve">Rata rentabilității financiare
</t>
    </r>
    <r>
      <rPr>
        <sz val="11"/>
        <color theme="4" tint="-0.249977111117893"/>
        <rFont val="Trebuchet MS"/>
        <family val="2"/>
      </rPr>
      <t>[R</t>
    </r>
    <r>
      <rPr>
        <sz val="9"/>
        <color theme="4" tint="-0.249977111117893"/>
        <rFont val="Trebuchet MS"/>
        <family val="2"/>
      </rPr>
      <t>F</t>
    </r>
    <r>
      <rPr>
        <sz val="11"/>
        <color theme="4" tint="-0.249977111117893"/>
        <rFont val="Trebuchet MS"/>
        <family val="2"/>
      </rPr>
      <t xml:space="preserve"> = (Profit net/Capital propriu) x 100]</t>
    </r>
  </si>
  <si>
    <r>
      <t xml:space="preserve">Marja profitului net
</t>
    </r>
    <r>
      <rPr>
        <sz val="11"/>
        <color theme="4" tint="-0.249977111117893"/>
        <rFont val="Trebuchet MS"/>
        <family val="2"/>
      </rPr>
      <t>MPN=[(Profit net/Venituri Totale) x 100]
Veniturile totale se preiau din formularul de bilanț cod 20 rând 62</t>
    </r>
  </si>
  <si>
    <t>NOTA: 
- valorile să fie introduse în mii lei;
- valorile negative, pierderile, deficitul se înregistrează cu minus în tabel;
- Numărul mediu de personal se calculează ca medie aritmetică a numărului mediu lunar de personal;
- Numărul mediu lunar de personal se calculează după formula:
Total ore lucrate în lună/Total ore lucrătoare.
- de asemenea, este obligatorie completarea coloanei ”SCURTĂ ANALIZĂ PRIVIND EVOLUȚIA INDICATORILOR” cu justificarea și interpretarea evoluției indicatorilor specifici d.p.d.v. economico-financiar</t>
  </si>
  <si>
    <t>SALARIU MEDIU
(lei)</t>
  </si>
  <si>
    <t>GRADUL DE OCUPARE
(%)</t>
  </si>
  <si>
    <r>
      <rPr>
        <b/>
        <sz val="14"/>
        <color rgb="FFFF0000"/>
        <rFont val="Trebuchet MS"/>
        <family val="2"/>
      </rPr>
      <t>NOTĂ: 
- pentru fiecare rezultat CDI valorificat se anexează o fișă de produs/tehnologie
- în cazul în care este necesară suplimentarea numărului de rânduri, vă rugăm să inserați rânduri noi deasupra rândului ”n”;
- NU lucrați cu funcția ”merge cell”</t>
    </r>
    <r>
      <rPr>
        <sz val="11"/>
        <color rgb="FFFF0000"/>
        <rFont val="Trebuchet MS"/>
        <family val="2"/>
      </rPr>
      <t xml:space="preserve">
</t>
    </r>
  </si>
  <si>
    <r>
      <t>Venituri din alte activități (producție, servicii, etc.)</t>
    </r>
    <r>
      <rPr>
        <sz val="11"/>
        <color rgb="FFFF0000"/>
        <rFont val="Trebuchet MS"/>
        <family val="2"/>
      </rPr>
      <t>*</t>
    </r>
  </si>
  <si>
    <t xml:space="preserve">NOTĂ: 
- COMPLETAȚI EXCLUSIV CELULELE LIBERE
-  Salariul mediu lunar pe fiecare categorie de personal se calculează după formula: (Total fond de salarii al categoriei de salariați/nr. mediu salariați din categorie)/12 </t>
  </si>
  <si>
    <t>24.869,981</t>
  </si>
  <si>
    <t>29.498,324</t>
  </si>
  <si>
    <t>49.644,355</t>
  </si>
  <si>
    <t>50.978,423</t>
  </si>
  <si>
    <t>43.260,369</t>
  </si>
  <si>
    <t>646, 525</t>
  </si>
  <si>
    <t>526, 876</t>
  </si>
  <si>
    <t>396, 270</t>
  </si>
  <si>
    <t>493, 532</t>
  </si>
  <si>
    <t>367,533</t>
  </si>
  <si>
    <t>22.638,447</t>
  </si>
  <si>
    <t>18.063,271</t>
  </si>
  <si>
    <t>22.000,466</t>
  </si>
  <si>
    <t>27.564,393</t>
  </si>
  <si>
    <t>21.732,809</t>
  </si>
  <si>
    <t>48.154,953</t>
  </si>
  <si>
    <t>48.088,471</t>
  </si>
  <si>
    <t>72.046,756</t>
  </si>
  <si>
    <t>79.055,913</t>
  </si>
  <si>
    <t>65.360,711</t>
  </si>
  <si>
    <t>15.448,528</t>
  </si>
  <si>
    <t>15.986,336</t>
  </si>
  <si>
    <t>23.285,796</t>
  </si>
  <si>
    <t>23.240,065</t>
  </si>
  <si>
    <t>23.776,130</t>
  </si>
  <si>
    <t>14.959,451</t>
  </si>
  <si>
    <t>7.387,877</t>
  </si>
  <si>
    <t>14.051,865</t>
  </si>
  <si>
    <t>11.339,650</t>
  </si>
  <si>
    <t>6.883,145</t>
  </si>
  <si>
    <t>3.014,757</t>
  </si>
  <si>
    <t>6.714,437</t>
  </si>
  <si>
    <t>12.850,952</t>
  </si>
  <si>
    <t>10.942,958</t>
  </si>
  <si>
    <t>7.606,562</t>
  </si>
  <si>
    <t>399, 176</t>
  </si>
  <si>
    <t>203, 548</t>
  </si>
  <si>
    <t>366, 282</t>
  </si>
  <si>
    <t>48, 652</t>
  </si>
  <si>
    <t>295,597</t>
  </si>
  <si>
    <t>32.371,190</t>
  </si>
  <si>
    <t>39.969,408</t>
  </si>
  <si>
    <t>50.222,490</t>
  </si>
  <si>
    <t>49.197,002</t>
  </si>
  <si>
    <t>41.114,854</t>
  </si>
  <si>
    <t>1.591,730</t>
  </si>
  <si>
    <t>1.359,446</t>
  </si>
  <si>
    <t>973, 051</t>
  </si>
  <si>
    <t>930, 793</t>
  </si>
  <si>
    <t>1.213,955</t>
  </si>
  <si>
    <t>4.221,119</t>
  </si>
  <si>
    <t>8.049,498</t>
  </si>
  <si>
    <t>5.317,333</t>
  </si>
  <si>
    <t>7.975,352</t>
  </si>
  <si>
    <t>9.703,362</t>
  </si>
  <si>
    <t>38.583,215</t>
  </si>
  <si>
    <t>49.581,900</t>
  </si>
  <si>
    <t>56.879,156</t>
  </si>
  <si>
    <t>58.145,143</t>
  </si>
  <si>
    <t>52.327,768</t>
  </si>
  <si>
    <t>83,9</t>
  </si>
  <si>
    <t>80,89</t>
  </si>
  <si>
    <t>88,3</t>
  </si>
  <si>
    <t>84,7</t>
  </si>
  <si>
    <t>79,14</t>
  </si>
  <si>
    <t>25.848,450</t>
  </si>
  <si>
    <t>15.148,611</t>
  </si>
  <si>
    <t>10.691,804</t>
  </si>
  <si>
    <t>51.688,865</t>
  </si>
  <si>
    <t>19.742,696</t>
  </si>
  <si>
    <t>9.832,488</t>
  </si>
  <si>
    <t>8.542,719</t>
  </si>
  <si>
    <t>38.117,903</t>
  </si>
  <si>
    <t>23.621,940</t>
  </si>
  <si>
    <t>9.820,556</t>
  </si>
  <si>
    <t>15.671,007</t>
  </si>
  <si>
    <t>49.113,503</t>
  </si>
  <si>
    <t>24.554,440</t>
  </si>
  <si>
    <t>21.732,955</t>
  </si>
  <si>
    <t>10.084,944</t>
  </si>
  <si>
    <t>56.372,339</t>
  </si>
  <si>
    <t>24.681,062</t>
  </si>
  <si>
    <t>21.303,861</t>
  </si>
  <si>
    <t>11.854,542</t>
  </si>
  <si>
    <t>57.839,466</t>
  </si>
  <si>
    <t>influenta casarilor din 2020 si 2021 inregistrate in 2021;cresterea calitatii infrastructurii de cercetare; compatibilizarea si complementaritatea cu a partenerilor din strainatate in cadrul ACRIS-RI. ICOS si E-RIHS</t>
  </si>
  <si>
    <t>nu este cazul</t>
  </si>
  <si>
    <t xml:space="preserve">diminuarea se datoreaza evolutiei cercetarilor in cadrul proiectelor cu finantare internationala  </t>
  </si>
  <si>
    <t>se reflecta influenta activelor imobilizate si circulate</t>
  </si>
  <si>
    <t>stabilitatea capitalurilor proprii</t>
  </si>
  <si>
    <t>datorii sub un an</t>
  </si>
  <si>
    <t>Reflecta ponderea capitalurilor fixe în cadrul patrimoniului institutului. Aceasta rata atinge marimile cele mai ridicate în cazul unitatilor ce folosesc o infrastructura importanta sau echipamente costisitoare cum este activitatea de cercetare.</t>
  </si>
  <si>
    <t>Reflecta ponderea capitalurilor permanente in totalul surselor de finantare. Aceasta rata reflecta masura in care institutul dispune de resurse financiare cu caracter permanent (stabil) in total resurse. Valoarea minima acceptata pentru acest indicator este de 60% ; exprima contributia surselor aflate la dispozitia întreprinderii pe o perioada mai mare de 1 an la acoperirea mijloacelor economice ale întreprinderii</t>
  </si>
  <si>
    <t>Rata este satisfacatoare în ceea ce priveste echilibrul financiar avand valori mai mare de 33,33%.</t>
  </si>
  <si>
    <t>RSG &gt;1,8 - situatie indica existenta unor active circulante mai mici decât datoriile pe termen scurt.</t>
  </si>
  <si>
    <t>Reflecta capacitatea unei intreprinderi de a face fata tuturor scadentelor sale, atat pe termen scurt cat si pe termen mediu si lung; Intervalul de siguranta financiara : [1,5÷3,0]</t>
  </si>
  <si>
    <t>Valorile sunt datorate alocarii unor sume din valoarea proiectelor de cercetare pentru dotari si accesarea fondurilor structurale in competitia POC-Mari infrastructuri, proiect CEO-Terra, MYSMIS 108109</t>
  </si>
  <si>
    <t>Effortul depus de personalul institutului pentru asigurarea valorificarii experientei catre agenti economici</t>
  </si>
  <si>
    <t>Accesarea fondurilor structurale in proiecte de cercetare si in proiecte de finantare "mari infrastructuri" (programe POC si POCU). Accesarea fondurilor europene (H2020 si ESA); Derularea unui mare numar de proiecte complexe (11), PFE, Proiecte din Programul strategic STAR.</t>
  </si>
  <si>
    <t>venituri conexe sunt in conformitate cu art.3, alin(1), lit.(B) din HG nr.987/2005 si sunt limitate ca urmare a numarului de angajati implicati si in activitati conexe activitatii de cercetare</t>
  </si>
  <si>
    <t>reflecta derularea proiectelor finantate din fonduri structurale, alte venituri din exploatare</t>
  </si>
  <si>
    <t>Cresterea valorii atrase din fonduri externe prin accesarea fondurilor programelor operationale (POC si POCU) si europene (H2020 si ESA) precum si derularea proiectelor cu finantare nationala.</t>
  </si>
  <si>
    <t xml:space="preserve">Este in concordanta cu obiectul principal de activitate al institutului </t>
  </si>
  <si>
    <t>Stabilizarea cercetatorilor atrasi din diaspora si a cercetatorilor straini in activitatea proprie institutului; motivarea materiala si prin infrastructura, acces la informatie, perfectionare continua etc.</t>
  </si>
  <si>
    <t>Cresterea exagerata a pretului utilitatilor si compensarea cu lucru prin telemunca</t>
  </si>
  <si>
    <t>Bunuri si servicii specifice proiectelor, serviciile externalizate (curatenie, RSVTI, medicina muncii,  spatii verzi, administrare retea etc.), amortizare, pro-rata TVA, tichetele de masa etc.</t>
  </si>
  <si>
    <t>Sunt in concordanta cu veniturile realizate pentru asigurarea unui exercitiu profitabil</t>
  </si>
  <si>
    <t>Ponderea chetuielilor de personal in total cheltuieli se mentine in zona de aprox. 50% din total cheltuieli, instittut avand activitati prepomderent din zona cercetarii aplicative.</t>
  </si>
  <si>
    <t>Cresterea profitului net peste estimatul prognozat datorita selectiei partenerilor economici dar si a evaluarii valutei</t>
  </si>
  <si>
    <t>Cresterea profitului brut peste estimatul prognozat datorita selectiei partenerilor economici dar si a evaluarii valutei</t>
  </si>
  <si>
    <t>Este independentă de structura financiară, politica fiscală a statului prin care se impozitează profitul,  precum şi de elementele excepţionale.</t>
  </si>
  <si>
    <t>Este determinata de politica fiscală a statului prin care se impozitează profitul, precum şi de elementele excepţionale</t>
  </si>
  <si>
    <t>Scaderea personalului datorita lipsei predictibilitatii finantarii cercetarii</t>
  </si>
  <si>
    <t>Scaderea personalului in activitatea de CDI datorita lipsei predictibilitatii finantarii cercetarii</t>
  </si>
  <si>
    <t>Scaderea veniturilor in raport cu numarului personalului institutului, datorata finalizarii unor proiecte finantate din fonduri structurale.</t>
  </si>
  <si>
    <t>Mentinerea indicatorului productivitatea muncii in CDI este 300.000 lei/om,an</t>
  </si>
  <si>
    <t>Actualizarea sistemelor de operare si software pentru compatibilizare cu sisteme moderne achizitionate; achiztie de noi software-uri specializte</t>
  </si>
  <si>
    <t>Legea nr.319/2003 cu modificarile si completarile ulterioare (art.36, alin 2 Codul muncii , art.83, lit.g - cumul pensie cu salariul</t>
  </si>
  <si>
    <t xml:space="preserve">Nu este cazul </t>
  </si>
  <si>
    <t>Codul muncii, art.83, lit.g - cumul pensie cu salariul</t>
  </si>
  <si>
    <t>Observații: Nu este cazul</t>
  </si>
  <si>
    <t>ICP-MS ELAN-E MODUL SPECIATOR FIAS 400MS</t>
  </si>
  <si>
    <t>Sistem spectroscopic micro RAMAN- configuratie completa</t>
  </si>
  <si>
    <t xml:space="preserve">ECHIPAMENT GAZ CROMATOGRAF DETECTOR MASA ACCESORII </t>
  </si>
  <si>
    <t>Spectrofluorimteru model FLS 920</t>
  </si>
  <si>
    <t>Sistem spectroscopic UV.VIS</t>
  </si>
  <si>
    <t>Elipsometric spectroscopic</t>
  </si>
  <si>
    <t>Celula electrocoroziune+soft envi IDL</t>
  </si>
  <si>
    <t>Echipament electronic pt.ingineria suprafetei</t>
  </si>
  <si>
    <t>Echipament electronic pt.procesarea suprafetei materiale;multimetru digital LCD si sistem adaptare impedanta pt.circuite radiofrecventa</t>
  </si>
  <si>
    <t>RAMAN LIDAR system</t>
  </si>
  <si>
    <t>Statie de depunere cu laser pulsat PLD</t>
  </si>
  <si>
    <t xml:space="preserve">APARAT DET. CIFREI CETANICE CU ACCESORII  </t>
  </si>
  <si>
    <t xml:space="preserve">APARAT DET. CIFREI OCTANICE CU ACCESORII  </t>
  </si>
  <si>
    <t>CROMATOGRAF LICHIDE INALTA  PERF SPECTROMETRU MASA</t>
  </si>
  <si>
    <t>Lidar de ozon model LO3D-400</t>
  </si>
  <si>
    <t>Radiometru pentru detectia profilelor de temperatura si umiditate</t>
  </si>
  <si>
    <t>Spectrometru de masa aerosol cu modul directia luminii</t>
  </si>
  <si>
    <t>Sistem scanning Anger nanoprobe</t>
  </si>
  <si>
    <t>Spectrometru pt monitorizarea compozitiei chimice</t>
  </si>
  <si>
    <t>Difractrometru de Raze X-Smart Lab Rigakn</t>
  </si>
  <si>
    <t>Microscop electronic cu baleiaj si microsonda cu electroni(SEM-EDX)</t>
  </si>
  <si>
    <t>Sistem modular de caracterizare mecanica/electrochimica mat.</t>
  </si>
  <si>
    <t>Vehicul aerian pilotat de la distanta cu accesorii</t>
  </si>
  <si>
    <t xml:space="preserve">Sistem mobil radiografie computerizata </t>
  </si>
  <si>
    <t>Senzor hiperspectral</t>
  </si>
  <si>
    <t>Sistem de caracterizare cu fascicul de electr.bazat pe tehn.RHEED</t>
  </si>
  <si>
    <t>GCMSMS15-03 SISTEM TRIPLE QUADRUPOLE GC-MS/MS</t>
  </si>
  <si>
    <t>SISTEM DE DIFRACTIE RAZE X-XRD</t>
  </si>
  <si>
    <t>Sistem Droplet digital PCR-QX200 cu accesorii</t>
  </si>
  <si>
    <t>Sistem de microscopie hiperspectrala cu tehnologie in camp intunecat</t>
  </si>
  <si>
    <t>Linie de calibrare pt.spectrometru de masa aerosoli</t>
  </si>
  <si>
    <t>Sistem de masurare a bioaerosolilor</t>
  </si>
  <si>
    <t>Sistem de masurare a nucleilor de condus pt.formarea norilor CCN</t>
  </si>
  <si>
    <t>Sistem fractionare Flow-Field-Flow</t>
  </si>
  <si>
    <t>SISTEM MOBIL ANALIZE DE MEDIU</t>
  </si>
  <si>
    <t>Laser THZ si accesorii</t>
  </si>
  <si>
    <t>Sistem Eddy covariance</t>
  </si>
  <si>
    <t>Sistem complet de date configurat(server)</t>
  </si>
  <si>
    <t>Statie LIDAR de referinta automata, modulara cu operare continua pt baerosoli si vapori de apa "A-lidar"</t>
  </si>
  <si>
    <t>Radiometru in microunde pt masurarea profilelor de temperatura si umiditate</t>
  </si>
  <si>
    <t>Sistem Lidar DOPPLER de vant cu scanare</t>
  </si>
  <si>
    <t xml:space="preserve">SISTEM NISE CHIMICE DE LAB. </t>
  </si>
  <si>
    <t>MICROSCOP ELECTRONIC CU SCANARE ANALITICA SI SPECTROSCOPIE DE EMISIE DISPERSIVA</t>
  </si>
  <si>
    <t xml:space="preserve">NOTĂ: </t>
  </si>
  <si>
    <t>- ESTE OBLIGATORIE COMPLETAREA TUTUROR CÂMPURILOR ȘI RESPECTAREA FILTRELOR PRESETATE IN DOCUMENT;</t>
  </si>
  <si>
    <t>- în cazul în care este necesară suplimentarea numărului de rânduri, vă rugăm să inserați rânduri noi deasupra rândului ”n”;</t>
  </si>
  <si>
    <t>- NU lucrați cu funcția ”merge cell”;</t>
  </si>
  <si>
    <t>**în cazul în care pentru același achipament s-au cheltuit fonduri din mai multe surse, vă rugăm, inserați valorile, defalcat, pe rânduri distincte</t>
  </si>
  <si>
    <t>Sistem hidraulic de acționare a autoșasiului hidroficat cu echipament de lucru reprezentativ-plug de zăpadă (partea mecanică și hidraulică)</t>
  </si>
  <si>
    <t>Microproductie</t>
  </si>
  <si>
    <t>S.C. GRADINARIU IMPORT EXPORT S.R.L.</t>
  </si>
  <si>
    <t>PTE</t>
  </si>
  <si>
    <t>Modelul experimental al sistemului hidraulic de acționare a autoșasiului hidroficat cu echipament de lucru reprezentativ (plug de zăpadă) include partea mecanică și partea hidraulică. Caracteristici tehnice: • Pompa 1: Vg=11±0,5 cm3/rot; • Pompa 2: Vg=16±0,8 cm3/rot; • Pompa LS: Vg= max: 110 cm3/rot; • Pompa P1 şi P2: pn=210 bar; • Pompa LS: pn=350 bar; • Pompa P1 şi P2: nmin=800±50 rot/min; • Pompa LS: nmin=750±50 rot/min; • Distribuţia alternativă a debitului instalaţiei pe trei circuite: - circuit 1: Faţă stânga/dreapta; - circuit 2: Faţă sus/jos; - circuit 3: Mecanism spate; • Presiunea de demaraj: pd= 2,5...3,5 bar; • Cilindru hidraulic de ridicare: diametru 80 x diametru 32 x 250, 230 bar; • Cilindru hidraulic de înclinare: diametru 40 x diametru 25 x 250, 230 bar.</t>
  </si>
  <si>
    <t>Sistem mecatronic pentru controlul forțelor și vitezelor cu cilindru hidraulic digital</t>
  </si>
  <si>
    <t>S.C. ROLIX IMPEX SERIES S.R.L.</t>
  </si>
  <si>
    <t>•Tensiune alimentare: 3~ ; 380 V; • Motor electric: 4 kW; 1500 rot/min; •Controler: PLC Schneider Electric M221; •Presiune maximă: 100 bar; •Debit maxim: 18 l/min; •Cilindru hidraulic digital: 3 camere; •Număr trepte forță, viteză: 7.</t>
  </si>
  <si>
    <t>Sistem mecatronic pentru controlul vitezelor cu aparatură hidraulică digitală și conectarea în paralel a 4 pompe hidraulice</t>
  </si>
  <si>
    <t>•Tensiune alimentare: 3~ ; 380 V; •Motor electric: 22 kW ; 1500 rot/min; •Controler: PLC Schneider Electric M221; •Presiune maximă: 250 bar; •Debit maxim: 45 l/min; •Număr pompe: 4   (2, 4, 8, 16 cm3 / rot); •Număr trepte de debit: 15.</t>
  </si>
  <si>
    <t>Echipament de testare a arderii în gazogene tip TLUD</t>
  </si>
  <si>
    <t>S.C. Caloris Group S.A.</t>
  </si>
  <si>
    <t>POC-G</t>
  </si>
  <si>
    <t>Cu echipamentul de testare a arderii in gazogenele tip TLUD se pot achizitiona date privind: • Puterea maxima si minima a echipamentului • Consumul orar de biomasa • Puterea calorifica a diferitelor tipuri de biomasa • Temperatura optima a stratului de jar prin variatia aerului de gazeificare • Temperatura flacarii de ardere • Variatia temperaturii din vasul cu apa • Influenta temperaturii aerului de gazeificare • Debitele de aer de ardere si de gazeificare • Influenta debitului de aer de gazeificare si de ardere • Presiunea aerului de gazeificare pentru diferite granulatii de biomasa • Presiunea aerului de gazeificare pentru diferite inaltimi de biomasa in gazogen • Influenta distantei dintre flacara si vasul de incalzit • Posibilitatea mentinerii unei puteri constante prin variatia debitelor de aer, si altele.</t>
  </si>
  <si>
    <t>3 prototipuri subansamble mecanohidraulice ale prototipului instalației hidraulice a macaralei rotitoare</t>
  </si>
  <si>
    <t>S.C. PROFLEX SERVICE S.R.L.</t>
  </si>
  <si>
    <t>3 prototipuri subansamble mecanohidraulice ale prototipului instalației hidraulice a macaralei rotitoare - Subansamblul ridicare - extensie, cod MSS-IHMR-1.0, Subansamblul distribuție, cod MSS-IHMR-2.0, Subansamblul rotire, cod MSS-IHMR-3.0</t>
  </si>
  <si>
    <t>3 prototipuri subansamble mecanohidraulice ale prototipului stației hidraulice</t>
  </si>
  <si>
    <t>3 prototipuri subansamble mecanohidraulice ale prototipului stației hidraulice - Subansamblul electropompe, cod MSS-SH-1.0, Subansamblul aparate hidraulice, cod MSS-SH-2.0, Subansamblul bazin echipat, cod MSS-SH-3.0</t>
  </si>
  <si>
    <t>Echipament de tocare</t>
  </si>
  <si>
    <t>S.C. TOP-SB S.R.L.</t>
  </si>
  <si>
    <t>Parametri echipament: * Tip actionare: motor benzina; * Putere motor: 6,5 CP; * Consum mediu: 1,5-2,3 l/h; * Tip combustibil: benzina 95; * Capacitate rezervor: 2,5 L; * Număr de cuțite: 6 buc. (câte 3 pe fiecare ax); * Dimensiunea exterioară a pâlniei:540×390 mm; * Diametru max. lemn esență moale/verde: 50; * Diametru max. lemn esență tare/verde: 45 mm; * Diametru max. lemn tare/uscat: 40 mm; * Lungimea bucăților de crengi tocate: 50-120 mm in functie de grosimea crengilor (nu este reglabil); * Productivitate: max. 4 m³/oră; * Greutate: 160 kg</t>
  </si>
  <si>
    <t>Echipament de transport biomasă cu șnec</t>
  </si>
  <si>
    <t>Organul portant al transportoarelor elicoidale este un jgheab închis prin care circulă materialul introdus prin unul sau mai multe puncte. Materialul se deplasează prin alunecare, fiind împins de suprafaţa de lucru elicoidală a unui şurub melc rotativ, coaxial cu jgheabul. Prin intermediul transmisiei cu curele trapezoidale, mișcarea este transmisă de la axul motorului electric asincron trifazat cu puterea de 2,2 kW și turația de 1500 rot/min la arborele șnecului. Diametrele fuliilor motorului de antrenare și șnecului realizează raportul de trensmitere i12=0,33, ceea ce asigură la arborele șnecului turația de de 495 rot/min. Materialul de transportat pătrunde în interiorul sorbului (introdus în masa biomasei) și este antrenat spre tubulatură de spirele necapsulate din capătul inferior al șnecului; în tubulatură (organul portant al transportorului elicoidal) materialul se deplasează prin alunecare, fiind împins spre gura de evacuare de suprafaţa de lucru elicoidală a şurubului melc rotativ, coaxial cu tubulatura. Parametri:  * Tip motor: Electric asincron monofazat; * Tip alimentare: Retea; * Tensiune alimentare: 230V-240V; * Putere nominala motor: 2,2 kW; * Turația calculată a șnecului: 493,4 rot/min; * Consumul de energie la mersul in gol: 0,88 kWh; * Consumul de energie la mersul in sarcina: 1,32 kWh; * Accelerațiile măsurate la nivelul apărătorii motorului de antrenare: 0,93 g; * Diametrul snecului: 130 mm.</t>
  </si>
  <si>
    <t>Echipament hidraulic al prototipului de autoșasiu hidroficat pentru acționarea echipamentelor de lucru interschimbabile</t>
  </si>
  <si>
    <t>• Pompa 1: Vg=11±0,5 cm3/rot; • Pompa 2: Vg=16±0,8 cm3/rot; • Pompa LS: Vg= max 110 cm3/rot; • Pompa P1 şi P2: pn=210 bar; • Pompa LS: pn=350 bar; • Pompa P1 şi P2: nmin=800±50 rot/min; • Pompa LS: nmin=750±50 rot/min; • Distribuţia alternativă a debitului instalaţiei pe trei circuite:- circuit 1: Faţă stânga/dreapta; - circuit 2: Faţă sus/jos; - circuit 3: Mecanism spate; • Presiunea de demaraj: pd= 2,5...3,5 bar.</t>
  </si>
  <si>
    <t>Instalație acționare inteligentă transportor biomasă</t>
  </si>
  <si>
    <t>S.C. CORNER PROD S.R.L.</t>
  </si>
  <si>
    <t>Sistemul urmareste urmatorii parametri: • Curentul absorbit pe fiecare faza a motorului; • Puterea absorbita pe fiecare faza; • Tensiunea pe fiecare faza; • Factorul de putere pe fiecare faza; • Temperatura inregistrata in corelatie cu ceilalti parametrii in 3 puncte strategice de pe motor si de pe reductor (un senzor este folosit si pentru masurarea temperaturii ambientale). Acesti parametri sunt transmisi prin intermediul sistemului de inregistrare, prin wireless, catre sistemul de receptie care este legat la un calculator. Astfel, instalatia de actionare inteligenta stocheaza datele inregistrate in timpul functionarii si furnizeaza in timp real mesaje de eroare in cazul depasirii valorilor de atentionare prestabilite sau de avarie, in asa fel ca utilizatorul sa poata lua decizii in cel mai scurt timp sau sa stabileasca modificarile necesare pentru optimizarea functionarii transportorului.</t>
  </si>
  <si>
    <t>Spărgător biomasă</t>
  </si>
  <si>
    <t>Parametri echipament: * Motor actionare: Motor termic 4 timpi: 168F-2B-B, Combustibil: benzina, Capacitate rezervor  benzina: 6.5l, Putere nominala: 3.5kW la 3600rot/min, Putere maxima: 4kW la 3600rot/min; * Pompa hidraulica: Pompa cu roti dintate: 3.7cc, Presiunea maxima: 180bar; * Cilindrul hidraulic: Diametru interior: 70mm, Diametru tija: 40mm, Cursa: 400mm;  * Rezevor ulei: Volum: 30l; * Tip ulei: H46; * Forta de despicare: 6.8t; * Gabarit: Inaltime masa de lucru: 875mm, Lungime totala: 1480mm, Inaltime totala: 1000mm, Distanta dintre cutit si placa impingator: 420mm; * Tip cutit: In cruce.</t>
  </si>
  <si>
    <t>Spărgător lemne de foc</t>
  </si>
  <si>
    <t>Parametri echipament: * Motor actionare: Motor electric monofazat, Tensiune alimentare: 230 V, Turatie nominala: 2765 rot/min, Putere nominala: 3 kW; * Reductor: cu angrenaj melcat, Raport transmisie: 20; * Con spargere: Diametru maxim: 80 mm, Lungime: 250 mm, Inaltime la ax: 125 mm; * Gabarit: Inaltime masa de lucru: 950 mm, Lungime totala: 900 mm, Inaltime totala: 1255 mm, Distanta dintre axa conului si placa batiului: 125 mm.</t>
  </si>
  <si>
    <t>Stand multifuncțional în domeniul activităților hidrostatice</t>
  </si>
  <si>
    <t>Universitatea Politehnica Timisoara</t>
  </si>
  <si>
    <t>Componență stand și caracteristici: *Bazin ulei; *Motor electric - 30…45kW; 1500 rot/min; *Motor electric - 2.2…5 kW; 1500 rot/min; *Pompă cu debit fix sau reglabil - 30…75 cm3/rot; 200…350 bar; *Motor hidraulic rapid - 30…75 cm3/rot; 200…350 bar; *Pompă cu debit fix - 5…15 cm3/rot; max 200 bar; *Cilindru hidraulic (2 buc.) - Dpiston 60…100; cursa 300…600; *Traductor de debit cu turbină - Qmax 150 l/min; Pmax 350 bar; *Traductor de presiune - max 400 bar; *Supapă de presiune proporțională - Dn 10; max 150 l/min; max 350 bar; *Traductor de cuplu - 1000 Nm; *Traductor de forță - 500 kN; *Traductor de cursă / viteză - 1000 mm.</t>
  </si>
  <si>
    <t>Tocător biomasă</t>
  </si>
  <si>
    <t>S.C. ECOPROIECT S.R.L.</t>
  </si>
  <si>
    <t>Componență echipament: 1- Cadru; 2- Motor electric; 3- Curea de transmisie; 4- Roata de curea; 5- Dispozitiv de tocare; 6-cutie electrica de pornire</t>
  </si>
  <si>
    <t>Tocător biomasă cu motor electric</t>
  </si>
  <si>
    <t>S.C. TEHNOLOGICAL BRAND S.R.L.</t>
  </si>
  <si>
    <t>7,8,9-Sistem de intindere curea; 10- Cuva de alimentare; 11- Cuva de evacuare. Parametri echipament: * Tip actionare: motor electric; * Putere motor: 2.2 kW; * Număr de cuțite: 8 buc. (câte 4 pe fiecare ax); * Dimensiunea exterioară a pâlniei: 800 x 800 mm; * Diametru max. lemn esență moale/verde: 40; * Diametru max. lemn esență tare/verde: 35 mm; * Diametru max. lemn tare/uscat: 30 mm; * Lungimea bucăților de crengi tocate: 50-120 mm in functie de grosimea crengilor (nu este reglabil); * Productivitate: max. 4 m3/oră; * Greutate: 120 kg.</t>
  </si>
  <si>
    <t>Tocător crengi</t>
  </si>
  <si>
    <t>S.C. M.N.A. PRODCOM IMPEX S.R.L.</t>
  </si>
  <si>
    <t>Tocatorul de biomasa Tehnological Brand SRL model-9002 are in componenta urmatoarele subansamble: - cadru, pe care sunt montate motorul electric de antrenare, aparatul de tocare, sistemul de rulare cu roti si maner; - transmisie cu curele trapezoidale; - aparatoare de protectie transmisie cu curele trapezoidale; - tunel admisie biomasa (crengi, etc.); - tunel evacuare material lemnos tocat; - sistemul de rulare cu roti si maner;- cablu cu stecher alimentare motor electric de la reteaua de curent monofazic. Parametri: * Tip motor : Electric asincron monofazat; * Tensiune alimentare: 230V-240V; * Putere motor: 4 kW; * Consumul de energie electrică la mersul în gol al utilajului: 1,496 kWh; * Consumul de energie electrică la mersul în sarcină: 3,60 kWh; * Turația calculată a axului cuțitului cu lame tăietoare: 3640 rot/min; * Turația măsurată la probe a axului cuțitului cu lame tăietoare: 3527 rot/min; * Accelerațiile măsurate la nivelul apărătorii motorului de antrenare, tunelului de alimentare: 1,59 g; 1,34 g; * Secțiunea transversală a gurii de alimentare: 180x120 mm; * Diametrul de tăiere recomandat: 70 mm; * Dimensiunile materialului tocat (lungime, grosime): 60 mm; 10 mm; * Tipul aparatului de tocare: Cuțit cu 2 lame tăietoare si contracuțit; * Capacitatea de lucru a utilajului: 250 kg/h.</t>
  </si>
  <si>
    <t>Transportor biomasă tocată</t>
  </si>
  <si>
    <t>Parametri echipament: * Tip actionare: motor pe benzina- 1 cilindru, 4-timpi, racire cu aer; - OHV; - metoda de aprindere TCI; - ungere prin pulverizare; * Putere motor: 13 CP; * Consum mediu: 423 g/CP*h; * Tip combustibil: Natural 95; * Capacitate rezervor:  6.5L; * Număr de cuțite: 6 buc. (câte 3 pe fiecare ax); * Dimensiunea exterioară a pâlniei:540×390 mm; * Diametru max. lemn esență moale/verde: 60 mm; * Diametru max. lemn esență tare/verde: 45 mm; * Diametru max. lemn tare/uscat: 40 mm; * Lungimea bucăților de crengi tocate: 50-120 mm (nu este reglabil); * Productivitate: max. 4 m³/oră; * Greutate: 160 kg.</t>
  </si>
  <si>
    <t>Tunel uscare biomasă</t>
  </si>
  <si>
    <t>Banda transportoare este realizata din vergele de otel, ale caror capete (cu rol de bolturi) sunt fixate, cu pasul de 55 mm, in bucsele a doua transmisii cu lant paralele. Actionarea benzii este asigurata de un motor electric asincron monofazat, cu puterea de 1,5 kW, care antreneaza un ax cu pinioane de lant (cate unul pentru fiecare transmisie). Suprafata de asezare a biomasei tocate este reprezentata de sita metalica care imbraca exteriorul vergelelor. Materialul pentru uscare se aseaza pe banda transportoare care se deplaseaza prin tunelul de uscare, cu viteze variabile controlate din tabloul electric de comanda (prin convertizor de frecventa). Parametri: * Tip motor: Electric asincron monofazat ; * Tensiune alimentare: 230V-240V; * Putere motor: 1,5 kW;  * Turație motor, reglata prin convertizor de frecventa: Min. 35 rot/min, Max. 286,3 rot/min; * Viteza periferica a benzii: Min. 0,219 m/s, Max. 1,79 m/s; * Suprafata utila: 2500x1000 mm; * Grosimea stratului de biomasa supus uscarii: 50 mm; * Capacitatea de incarcare a benzii transportoare: 0.12 m³; * Masa benzii transportoare (cu sasiul ansamblului banda transportoare-tunel de uscare): 160 kg.</t>
  </si>
  <si>
    <t>Cunostinte tehnice pentru "sinterizare tinte sputtering" - Tip sursa/catod sputtering – plan-circular si rectangular - desen tehnic</t>
  </si>
  <si>
    <t>SN</t>
  </si>
  <si>
    <t>Servicii</t>
  </si>
  <si>
    <t>MGM STAR CONSTRUCT S.R.L</t>
  </si>
  <si>
    <t>Pricipalele subansamble ale tunelului uscare biomasă sunt: carcasa tunel (1), tablele suport lămpi IR (2), tablele direcționare lumină IR (3), lămpile IR de tip RH04-K (4), consolele 46,5 mm (5), consolele 173,5 mm (6), ventilatoarele DP203A2123LST (7), întrerupătoarele lămpilor IR (8), modulul comandă și afișaj (9), automatizarea wireless (10). În interiorul carcasei tunel (1), pe tabla suport (2) sunt instalate 4 lămpi IR  cu puterea de 2000 W fiecare (4). Incinta tunelului de uscare este străbătută de transportorul biomasă tocată cu bandă, acționată de un motor electric propriu cu turație variabilă (prin convertizor de frecvență) și 2 transmisii paralele cu lanț. Consolele (5, 6) asigură distanța necesară dintre carcasa tunel (1) și mantaua exterioară a uscătorului, pentru montarea motorului transportorului cu bandă și ventilatoarelor (7), în număr de 10: patru pe părțile laterale ale mantalei exterioare, două pe tabla suport lămpi IR inferioară și patru pe tabla suport lămpi IR superioară. Punerea în funcțiune a lămpilor IR se face de la întrerupătoarele (8), în număr de patru, amplasate în partea superioară a panoului frontal al tunelului de uscare, iar a ventilatoarelor de la modulul de comandă și afișaj (9), amplasat în partea inferioară. Ventilatoarele crează în incinta uscătorului curentul de aer pentru evacuarea vaporilor de apă rezultați în procesul de uscare. Parametri: * Sursa de caldura: 4 lămpi IR de tip RH04-K, cu puterea de 2000 W; * Tensiune alimentare: 230V-240V; * Dimensiuni de gabarit, lungime x lățime x înălțime: 1640 x 970 x 800 mm; * Viteza periferica a benzii in tunelul de uscare: Min. 0,219 m/s, Max. 1,79 m/s; * Suprafata de uscare: 2500x970 mm; *  Grosimea stratului de biomasa supus uscarii: 50 mm; * Capacitatea de incarcare a benzii transportoare: 0.12 m³ .</t>
  </si>
  <si>
    <t>Cunostinte tehnice pentru executie catozi "cathodic-arc" - Tip sursa/catod cathodic-arc – plan-circular si liniar - desen tehnic</t>
  </si>
  <si>
    <t>Au fost realizate schitele si desenele tehnice pentru doua variante de tite plane, respectiv tinta plan circulara cu diametrul de 2 inch si tinta rectangulara cu latrua de 10 cm si o lungim reglabila de la 10 cm pana la 100 cm.</t>
  </si>
  <si>
    <t>Documentație de execuție Dispozitiv de măsurare debit</t>
  </si>
  <si>
    <t>PtN</t>
  </si>
  <si>
    <t>S.C. HESPER S.A.</t>
  </si>
  <si>
    <t>POC-TEHNOLOGIC INOVATIV</t>
  </si>
  <si>
    <t>Au fost realizate schitele si desenel tehnice pentru realizare unu catod circular cu un diametru de 50 mm pentru pulverizare in regim de arc</t>
  </si>
  <si>
    <t>Documentație de execuție Modul pompare înaltă presiune 3 kW (MP2, i=6.6)</t>
  </si>
  <si>
    <t>Documentația include un desen de ansamblu Dispozitiv de măsurare debit si mai multe desene de subansamblu - Placă de strângere, Țeavă 1, Țeavă 2, Corp, Rezistență hidraulică diametru 0,8 etc.</t>
  </si>
  <si>
    <t>Documentație de execuție Modul pompare înaltă presiune 3.2 kW (MP3, i=7.6)</t>
  </si>
  <si>
    <t>Desenul de ansamblu-montaj al dispozitivului cuprinde: 1= Piuliță olandeză M20x1,5 (2 buc.); 2= Inel tăietor (2 buc); 3= Țeavă 2; 4= Corp; 5= Rezistență hidraulică Ø 0,8; 6= Rezistență hidraulică Ø 1,5; 7= Rezistență hidraulică Ø 2,2; 8= Rezistență hidraulică Ø 5; 9= Rezistență hidraulică Ø 10; 10= Inel “O”- 2,5x9 (4 buc); 11= Dop G1/4; 12= Țeavă 1; 13= Traductor de presiune diferențială; 14= Șurub cu cap cilindric M6x25 (8 buc); 15= Placă de strângere (2 buc.); 16= Inel “O”- 2,5x14 (2 buc); 17= Racord filetat G1/4-M14x1,5 (4 buc); 18= Piuliță olandeză M14x1,5 (4 buc); 19= Inel tăietor (4 buc); 20= Țeavă 6x1.</t>
  </si>
  <si>
    <t>Documentație de execuție Modul pompare înaltă presiune 4 kW (MP1, i=5)</t>
  </si>
  <si>
    <t>Documentația include un desen de ansamblu - Modul pompare de înaltă presiune i=6,6, și desene de subansamble: Bazin hidraulic module, Ansamblu bazin sudat module, Electropompa 3kW, Bloc aparate hidraulice, Dulap electric etc.</t>
  </si>
  <si>
    <t>Documentație de execuție Stand probare module și sisteme pompare de înaltă presiune</t>
  </si>
  <si>
    <t>Documentația include un desen de ansamblu - Modul pompare de înaltă presiune i=7,6, și desene de subansamblu: Bazin hidraulic module, Ansamblu bazin sudat module, Electropompa 2,2 kW, Bloc aparate hidraulice, Dulap electric etc.</t>
  </si>
  <si>
    <t>Intocmire raport de execuție și montaj Modul pompare înaltă presiune 2.2 kW (MP2, i=7.6)</t>
  </si>
  <si>
    <t>Documentația include un desen de ansamblu - Modul pompare de înaltă presiune i=5, și desene de subansamble: Bazin hidraulic module, Ansamblu bazin sudat module, Electropompă 4kW, Bloc aparate hidraulice, Dulap electric etc.</t>
  </si>
  <si>
    <t>Intocmire raport de execuție și montaj Modul pompare înaltă presiune 3 kW (MP2, i=6.6)</t>
  </si>
  <si>
    <t>Documentația include un desen de ansamblu - Stand probare module și sisteme pompare, și desene de subansamblu: Modul prindere cilindri, Suport cilindri (Piesa sudată), Cadru de sustinere, Panou electric, Statie hidraulica, Electropompa 2,2 kW, 60 cmc/rot, Ansamblu bazin sudat etc.</t>
  </si>
  <si>
    <t>Intocmire raport de execuție și montaj Modul pompare înaltă presiune 4 kW (MP1, i=5)</t>
  </si>
  <si>
    <t>Desenul de ansamblu-montaj al standului cuprinde: 1= Modul de prindere cilindri hidraulici (cilindrul de probare și cilindrul de sarcină); 2= Cadru de susținere a modulului cilindrilor hidraulici; 3= Tablou electric și achiziții date experimentale; 4= Stație hidraulic pentru umplere cilindru de sarcină; 5,6= Furtunuri hidraulice racordare stație umplere la cilindru de sarcină; 7= Apărătoare protecție; 8= Racord NPT 3/8 (2 buc.); 9= Racord G1/4 (2 buc.).</t>
  </si>
  <si>
    <t>Teste nanoindentare (duritate si modulul de elasticitate)</t>
  </si>
  <si>
    <t>Institutul Naţional de Cercetare-Dezvoltare pentru Mecatronică şi Tehnica Măsurării -I.N.C.D.M.T.M</t>
  </si>
  <si>
    <t>Raportul de execuție si montaj are 5 pagini și cuprinde: 1. Denumire produs; 2. Cod produs; 3. Caracteristici tehnice produs:- Dimensiuni de gabarit [mm] = 443 x 425 x 880;- Volumul geometric al pompei = 4,14 cm3/rot;- Debitul pompei = 5,7 l/min;- Volum rezervor ulei = 38 l;- Puterea motorului electric de antrenare a pompei = 2,2 kW;- Turația motorului electric de antrenare a pompei = 1 500 rot/min;- Presiunea nominală a pompei (intrare minibooster) = 0...200 bar;- Raportul de amplificare a presiunii: i = 7.6;- Valoarea presiunii amplificate (ieșirea de înaltă presiune minibooster) = 0...1 520 bar;- Valoarea debitului la presiunea amplificată (pe ieșirea de înaltă presiune mb.) = 5,7...0,48 l/min;- Racordul de ieșire înaltă presiune minibooster = filet interior M22 x 1.5; 4. Operațiuni realizate în vederea execuției și montării produsului; 4.1. Bazin hidraulic cod MPIP-HP1-8-HC7-5-1.0; 4.2. Electropompă 2,2 kW / 4,14 cm3/rot, cod MPIP-HP1-4.3-HC7-7.6-2.0; 4.3. Bloc aparate hidraulice, cod MPIP-HP1-8-HC7-5-3.0; 4.4. Racordarea pompei la blocul cu aparate hidraulice; 4.5.Montarea filtrelor și racordarea la blocul cu aparate hidraulice; 4.6. Montarea capacului; 4.7. Montarea și racordarea tabloului electric; 4.8. Amplificator hidraulic de presiune, cod HC7-7.6-B-12; 4.9. Umplerea cu ulei hidraulic a bazinului; 4.10. Conectarea modului de pompare la un cilindru hidraulic.</t>
  </si>
  <si>
    <t>Teste tribologice (coeficient de frecare si rata de uzura)</t>
  </si>
  <si>
    <t>Raportul de execuție si montaj are 5 pagini și cuprinde: 1. Denumire produs; 2. Cod produs; 3. Caracteristici tehnice produs: - Dimensiuni de gabarit [mm] = 443 x 425 x 880;- Volumul geometric al pompei = 5,62 cm3/rot;- Debitul pompei = 7,8 l/min;- Volum rezervor ulei = 38 l;- Puterea motorului electric de antrenare a pompei = 3 kW;- Turația motorului electric de antrenare a pompei = 1 500 rot/min;- Presiunea nominală a pompei (intrare minibooster) = 0...200 bar;- Raportul de amplificare a presiunii: i = 6.6;- Valoarea presiunii amplificate (ieșirea de înaltă presiune minibooster) = 0...1 320 bar;- Valoarea debitului la presiunea amplificată (pe ieșirea de înaltă presiune mb.) = 7,8...0,78 l/min;- Racordul de ieșire înaltă presiune minibooster = filet interior M22 x 1.5; 4. Operațiuni realizate în vederea execuției și montării produsului; 4.1. Bazin hidraulic cod MPIP-HP1-8-HC7-5-1.0; 4.2. Electropompă 3 kW / 5,62 cm3/rot, cod MPIP-HP1-6-HC7-6.6-2.0; 4.3. Bloc aparate hidraulice, cod MPIP-HP1-8-HC7-5-3.0; 4.4. Racordarea pompei la blocul cu aparate hidraulice; 4.5.Montarea filtrelor și racordarea la blocul cu aparate hidraulice; 4.6. Montarea capacului; 4.7. Montarea și racordarea tabloului electric; 4.8. Amplificator hidraulic de presiune, cod HC7-6.6-B-12; 4.9. Umplerea cu ulei hidraulic a bazinului; 4.10. Conectarea modului de pompare la un cilindru hidraulic.</t>
  </si>
  <si>
    <t>Documentație de execuție a modelului sistemului hidraulic de acționare a autoșasiului hidroficat cu echipament de lucru reprezentativ-plug de zăpadă (partea mecanică și hidraulică)</t>
  </si>
  <si>
    <t>Raportul de execuție și montaj are 5 pagini și cuprinde: 1. Denumire produs; 2. Cod produs; 3. Caracteristici tehnice produs: - Dimensiuni de gabarit [mm] = 443 x 425 x 880; - Volumul geometric al pompei = 7,5 cm3/rot; - Debitul pompei = 10,5 l/min; - Volum rezervor ulei = 38 l; - Puterea motorului electric de antrenare a pompei = 4 kW; - Turația motorului electric de antrenare a pompei = 1 500 rot/min; - Presiunea nominală a pompei (intrare minibooster) = 0...200 bar; - Raportul de amplificare a presiunii: i = 5;- Valoarea presiunii amplificate (ieșirea de înaltă presiune minibooster) = 0...1 000 bar; - Valoarea debitului la presiunea amplificată (pe ieșirea de înaltă presiune mb.) = 10,5...1,2 l/min; - Racordul de ieșire înaltă presiune minibooster = filet interior M22 x 1.5; 4. Operațiuni realizate în vederea execuției și montării produsului; 4.1. Bazin hidraulic cod MPIP-HP1-8-HC7-5-1.0; 4.2. Electropompă 4 kW / 7,5 cm3/rot, cod MPIP-HP1-8-HC7-5-2.0; 4.3. Bloc aparate hidraulice, cod MPIP-HP1-8-HC7-5-3.0; 4.4. Racordarea pompei la blocul cu aparate hidraulice; 4.5. Montarea filtrelor și racordarea la blocul cu aparate hidraulice; 4.6. Montarea capacului; 4.7. Montarea și racordarea tabloului electric; 4.8. Amplificator hidraulic de presiune, cod HC7-5.0-B-12; 4.9. Umplerea cu ulei hidraulic a bazinului; 4.10. Conectarea modului de pompare la un cilindru hidraulic.</t>
  </si>
  <si>
    <t>Documentație de execuție pentru 3 prototipuri subansamble mecanohidraulice ale prototipului instalației hidraulice a macaralei rotitoare</t>
  </si>
  <si>
    <t>Au fot investigate un numar de 50 de  probe furnizate de beneficiar. Rezultate caracterizarii au fost furnizate sub urmatoarea forma:</t>
  </si>
  <si>
    <t>Documentație de execuție pentru 3 prototipuri subansamble mecanohidraulice ale prototipului stației hidraulice</t>
  </si>
  <si>
    <t>• 1 imagine SPM 10x10 microni in format JPG, BMP sau echivalent (pentru o proba reprezentativa din fiecare set experimental)</t>
  </si>
  <si>
    <t>Documentație de execuție Stand testare uleiuri, cod STU – 0.0</t>
  </si>
  <si>
    <t>• 1 imagine SPM 2x2 microni in format JPG, BMP sau echivalent cu urma de indentare (pentru o proba reprezentativa din fiecare set experimental)</t>
  </si>
  <si>
    <t>Proiect de echipament hidraulic pentru prototipul de autoșasiu hidroficat pentru acționarea echipamentelor de lucru interschimbabile</t>
  </si>
  <si>
    <t>• Fișiere .TXT, .CSV cu 3-6 curbe forță deplasare "valide" care pot fi fitate pentru obtinerea H si E (pentru probele ce respectă toate condițiile impuse pentru realizarea măsurătorilor), respectiv 10 curbe forta-deplasare (pentru probele la care rugozitatea excesiva nu permite efectuarea unor măsurători valide).</t>
  </si>
  <si>
    <t>Proiect tehnic pentru stabilirea necesarului de componente (echipamente de măsură - senzori, traductori și elemente de execuție - electrovalve, comenzi pompe etc.)</t>
  </si>
  <si>
    <t>SC DELTAROM S.R.L.</t>
  </si>
  <si>
    <t>• Tabel in format .TXT, . CSV cu valorile medii H si E (model Oliver Pharr, pentru probele ce respectă toate condițiile impuse pentru realizarea măsurătorilor)</t>
  </si>
  <si>
    <t>Caiet de sarcini pentru modelul experimental de autoșasiu hidroficat</t>
  </si>
  <si>
    <t>MN</t>
  </si>
  <si>
    <t>Conditii de caracterizare specifice:</t>
  </si>
  <si>
    <t>Buletin de încercare Stand experimental fluide biodegradabile</t>
  </si>
  <si>
    <t>StN</t>
  </si>
  <si>
    <t>• nanoindenter Hysitron premier</t>
  </si>
  <si>
    <t>Cercetări  privind realizarea de sisteme mecatronice pentru controlul vitezelor și forțelor cu aparatura hidraulica digitala sau aparatura pneumatica piezolectrica</t>
  </si>
  <si>
    <t>• varf Berkovich</t>
  </si>
  <si>
    <t>Cercetări avansate privind elaborarea unei solutii optimizate de generator de energie termica, având la baza principiul TLUD</t>
  </si>
  <si>
    <t>• domeniu adancimi de penetrare (40-150 nm)</t>
  </si>
  <si>
    <t>Cunostinte tehnice pentru "sinterizare tinte sputtering" - Studiu privind tehnologia depunerilor PVD sputtering</t>
  </si>
  <si>
    <t>Cunostinte tehnice pentru executie catozi "cathodic-arc" - Studiu privind tehnologia depunerilor PVD "cathodic-arc"</t>
  </si>
  <si>
    <t>• fisier .TXT, .CSV cu evolutia COF pe durata testului ( pe o lungime ce va fi agreata in functie de probe)</t>
  </si>
  <si>
    <t>Raport de cercetare - Piese preistorice si medievale din metal din colectia MNIR</t>
  </si>
  <si>
    <t>Muzeul Național de Istorie a României (MNIR) SI ALTII</t>
  </si>
  <si>
    <t>• fisier .TXT, . CSV cu profile uzura (profile in cel putin 4 zone diferite)</t>
  </si>
  <si>
    <t>Raport de experimentare pentru fluidul de lucru</t>
  </si>
  <si>
    <t>• tabel TXT cu rata de uzura medie</t>
  </si>
  <si>
    <t>Raport de experimentare pentru standul experimental fluide biodegradabile</t>
  </si>
  <si>
    <t>Condiiti de testare specifice:</t>
  </si>
  <si>
    <t>Raport de încercare pentru modelul experimental de instalație hidraulică a macaralei rotitoare (subansamblul mecanohidraulic) din componența mașinii de sudare a șinelor pentru mentenanța căilor ferate</t>
  </si>
  <si>
    <t>Raport de încercare pentru modelul experimental de stație hidraulică (subansamblu mecano-hidraulic) din componența mașinii de sudare a șinelor pentru mentenanța căilor ferate</t>
  </si>
  <si>
    <t>Raport de validare a modelului experimental al sistemului hidraulic de acționare a autoșasiului hidroficat cu echipament de lucru reprezentativ-plug de zăpadă</t>
  </si>
  <si>
    <t>Studiu tehnic ”Cercetări experimentale privind posibilitățile de reducere a poluării prin utilizarea unor fluide biodegradabile în sistemele de acționare hidraulice specifice”</t>
  </si>
  <si>
    <t>Documentația de execuție a modelului sistemului hidraulic de acționare a autoșasiului hidroficat cu echipament de lucru reprezentativ-plug de zăpadă (partea mecanică și hidraulică), 50 pagini. Componență: - Schema hidraulică: M/ASH – 0 – SH; - Ansamblul general: M/ASH – 0; - Desene de subansamblu: * echipament hidraulic: M/ASH – 1.0; * cilindru hidraulic ridicare: M/ASH – 2.0; * cilindru hidraulic înclinare: M/ASH – 3.0; - Comandă și acționare parte electrică (grupuri hidraulice, distribuție, LS)</t>
  </si>
  <si>
    <t>Studiu tehnic al procesului tehnologic; furnizarea de date tehnologice privind stabilirea necesarului de automatizare</t>
  </si>
  <si>
    <t>Documentație de execuție pentru 3 prototipuri subansamble mecanohidraulice ale prototipului instalației hidraulice a macaralei rotitoare, 41 pagini. Subansamblul ridicare - extensie, cod MSS-IHMR-1.0, Subansamblul distribuție, cod MSS-IHMR-2.0, Subansamblul rotire, cod MSS-IHMR-3.0</t>
  </si>
  <si>
    <t>Studiu tehnic privind schemele hidraulice și aparatele care concură la realizarea procesului tehnologic în regim automatizat de conducere</t>
  </si>
  <si>
    <t>Documentație de execuție pentru 3 prototipuri subansamble mecanohidraulice ale prototipului stației hidraulice, 5 pagini. Subansamblul electropompe, cod MSS-SH-1.0, Subansamblul aparate hidraulice, cod MSS-SH-2.0, Subansamblul bazin echipat, cod MSS-SH-3.0</t>
  </si>
  <si>
    <t>Exprimă eficienţa utilizării capitalului propriu sau 
permanent al institutului/apreciază în funcţie de nivelul acesteia dacă investiţiile sunt justificate şi dacă totodată vor continua să sprijine 
dezvoltarea institutului prin aportul de noi capitaluri. Creşterea ratei rentabilităţii financiare asigură premisele unei rate de creştere a institutului superioare celei înregistrate în exerciţiile anterioare</t>
  </si>
  <si>
    <t>pentru OPTOELECTRONICA - INOE 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</si>
</sst>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1" x14ac:knownFonts="1">
    <font>
      <sz val="11"/>
      <color theme="1"/>
      <name val="Calibri"/>
      <family val="2"/>
      <scheme val="minor"/>
    </font>
    <font>
      <sz val="11"/>
      <color theme="1"/>
      <name val="Calibri"/>
      <family val="2"/>
      <charset val="238"/>
      <scheme val="minor"/>
    </font>
    <font>
      <b/>
      <sz val="11"/>
      <color theme="0"/>
      <name val="Trebuchet MS"/>
      <family val="2"/>
    </font>
    <font>
      <sz val="11"/>
      <color theme="1"/>
      <name val="Trebuchet MS"/>
      <family val="2"/>
    </font>
    <font>
      <b/>
      <sz val="11"/>
      <color theme="1"/>
      <name val="Trebuchet MS"/>
      <family val="2"/>
    </font>
    <font>
      <b/>
      <sz val="10"/>
      <color theme="0"/>
      <name val="Trebuchet MS"/>
      <family val="2"/>
    </font>
    <font>
      <sz val="10"/>
      <color theme="1"/>
      <name val="Trebuchet MS"/>
      <family val="2"/>
    </font>
    <font>
      <b/>
      <sz val="10"/>
      <color theme="1"/>
      <name val="Trebuchet MS"/>
      <family val="2"/>
    </font>
    <font>
      <b/>
      <sz val="12"/>
      <color theme="1"/>
      <name val="Trebuchet MS"/>
      <family val="2"/>
    </font>
    <font>
      <sz val="11"/>
      <color theme="0"/>
      <name val="Trebuchet MS"/>
      <family val="2"/>
    </font>
    <font>
      <b/>
      <sz val="9"/>
      <color theme="0"/>
      <name val="Trebuchet MS"/>
      <family val="2"/>
    </font>
    <font>
      <b/>
      <sz val="8"/>
      <color theme="0"/>
      <name val="Trebuchet MS"/>
      <family val="2"/>
    </font>
    <font>
      <u/>
      <sz val="11"/>
      <color theme="1"/>
      <name val="Trebuchet MS"/>
      <family val="2"/>
    </font>
    <font>
      <sz val="11"/>
      <color theme="1"/>
      <name val="Calibri"/>
      <family val="2"/>
      <scheme val="minor"/>
    </font>
    <font>
      <b/>
      <sz val="11"/>
      <color theme="1"/>
      <name val="Calibri"/>
      <family val="2"/>
      <charset val="238"/>
      <scheme val="minor"/>
    </font>
    <font>
      <b/>
      <sz val="10"/>
      <color theme="1"/>
      <name val="Trebuchet MS"/>
      <family val="2"/>
      <charset val="238"/>
    </font>
    <font>
      <b/>
      <sz val="10"/>
      <color theme="0"/>
      <name val="Trebuchet MS"/>
      <family val="2"/>
      <charset val="238"/>
    </font>
    <font>
      <b/>
      <sz val="11"/>
      <color theme="0"/>
      <name val="Trebuchet MS"/>
      <family val="2"/>
      <charset val="238"/>
    </font>
    <font>
      <sz val="11"/>
      <color rgb="FF00B0F0"/>
      <name val="Calibri"/>
      <family val="2"/>
      <scheme val="minor"/>
    </font>
    <font>
      <b/>
      <sz val="11"/>
      <name val="Calibri"/>
      <family val="2"/>
      <charset val="238"/>
      <scheme val="minor"/>
    </font>
    <font>
      <sz val="11"/>
      <color theme="1"/>
      <name val="Trebuchet MS"/>
      <family val="2"/>
      <charset val="238"/>
    </font>
    <font>
      <b/>
      <sz val="12"/>
      <color theme="1"/>
      <name val="Trebuchet MS"/>
      <family val="2"/>
      <charset val="238"/>
    </font>
    <font>
      <i/>
      <sz val="8"/>
      <color theme="1"/>
      <name val="Trebuchet MS"/>
      <family val="2"/>
      <charset val="238"/>
    </font>
    <font>
      <u/>
      <sz val="11"/>
      <color theme="1"/>
      <name val="Trebuchet MS"/>
      <family val="2"/>
      <charset val="238"/>
    </font>
    <font>
      <b/>
      <sz val="13"/>
      <name val="Trebuchet MS"/>
      <family val="2"/>
      <charset val="238"/>
    </font>
    <font>
      <b/>
      <sz val="10"/>
      <name val="Trebuchet MS"/>
      <family val="2"/>
      <charset val="238"/>
    </font>
    <font>
      <b/>
      <sz val="11"/>
      <name val="Trebuchet MS"/>
      <family val="2"/>
      <charset val="238"/>
    </font>
    <font>
      <b/>
      <i/>
      <sz val="16"/>
      <color rgb="FFFF0000"/>
      <name val="Trebuchet MS"/>
      <family val="2"/>
      <charset val="238"/>
    </font>
    <font>
      <i/>
      <sz val="12"/>
      <color theme="1"/>
      <name val="Trebuchet MS"/>
      <family val="2"/>
      <charset val="238"/>
    </font>
    <font>
      <b/>
      <i/>
      <sz val="14"/>
      <color rgb="FFFF0000"/>
      <name val="Trebuchet MS"/>
      <family val="2"/>
      <charset val="238"/>
    </font>
    <font>
      <b/>
      <sz val="9"/>
      <color theme="1"/>
      <name val="Trebuchet MS"/>
      <family val="2"/>
      <charset val="238"/>
    </font>
    <font>
      <b/>
      <strike/>
      <sz val="10"/>
      <color theme="1"/>
      <name val="Trebuchet MS"/>
      <family val="2"/>
      <charset val="238"/>
    </font>
    <font>
      <sz val="10"/>
      <color theme="1"/>
      <name val="Trebuchet MS"/>
      <family val="2"/>
      <charset val="238"/>
    </font>
    <font>
      <b/>
      <i/>
      <sz val="10"/>
      <color theme="1"/>
      <name val="Trebuchet MS"/>
      <family val="2"/>
      <charset val="238"/>
    </font>
    <font>
      <sz val="8"/>
      <color theme="1"/>
      <name val="Trebuchet MS"/>
      <family val="2"/>
      <charset val="238"/>
    </font>
    <font>
      <sz val="10"/>
      <color theme="0"/>
      <name val="Trebuchet MS"/>
      <family val="2"/>
    </font>
    <font>
      <sz val="11"/>
      <color rgb="FFFF0000"/>
      <name val="Trebuchet MS"/>
      <family val="2"/>
    </font>
    <font>
      <sz val="11"/>
      <color rgb="FFFF0000"/>
      <name val="Trebuchet MS"/>
      <family val="2"/>
      <charset val="238"/>
    </font>
    <font>
      <b/>
      <sz val="11"/>
      <color rgb="FFFF0000"/>
      <name val="Trebuchet MS"/>
      <family val="2"/>
    </font>
    <font>
      <sz val="10"/>
      <color rgb="FFFF0000"/>
      <name val="Trebuchet MS"/>
      <family val="2"/>
    </font>
    <font>
      <b/>
      <sz val="10"/>
      <color rgb="FFFF0000"/>
      <name val="Trebuchet MS"/>
      <family val="2"/>
    </font>
    <font>
      <b/>
      <sz val="12"/>
      <color theme="0"/>
      <name val="Trebuchet MS"/>
      <family val="2"/>
    </font>
    <font>
      <sz val="11"/>
      <name val="Trebuchet MS"/>
      <family val="2"/>
      <charset val="238"/>
    </font>
    <font>
      <sz val="11"/>
      <color theme="4" tint="-0.249977111117893"/>
      <name val="Trebuchet MS"/>
      <family val="2"/>
    </font>
    <font>
      <sz val="8"/>
      <color theme="4" tint="-0.249977111117893"/>
      <name val="Trebuchet MS"/>
      <family val="2"/>
    </font>
    <font>
      <sz val="9"/>
      <color theme="4" tint="-0.249977111117893"/>
      <name val="Trebuchet MS"/>
      <family val="2"/>
    </font>
    <font>
      <b/>
      <sz val="14"/>
      <color rgb="FFFF0000"/>
      <name val="Trebuchet MS"/>
      <family val="2"/>
    </font>
    <font>
      <b/>
      <sz val="9"/>
      <color rgb="FF000000"/>
      <name val="Times New Roman"/>
      <family val="1"/>
    </font>
    <font>
      <b/>
      <sz val="10"/>
      <color theme="1"/>
      <name val="Calibri"/>
      <family val="2"/>
      <scheme val="minor"/>
    </font>
    <font>
      <sz val="10"/>
      <color theme="1"/>
      <name val="Calibri"/>
      <family val="2"/>
      <scheme val="minor"/>
    </font>
    <font>
      <b/>
      <sz val="11"/>
      <color rgb="FFC00000"/>
      <name val="Trebuchet MS"/>
      <family val="2"/>
    </font>
  </fonts>
  <fills count="13">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5">
    <xf numFmtId="0" fontId="0" fillId="0" borderId="0"/>
    <xf numFmtId="9" fontId="13" fillId="0" borderId="0" applyFont="0" applyFill="0" applyBorder="0" applyAlignment="0" applyProtection="0"/>
    <xf numFmtId="0" fontId="13" fillId="0" borderId="0"/>
    <xf numFmtId="0" fontId="1" fillId="0" borderId="0"/>
    <xf numFmtId="9" fontId="1" fillId="0" borderId="0" applyFont="0" applyFill="0" applyBorder="0" applyAlignment="0" applyProtection="0"/>
  </cellStyleXfs>
  <cellXfs count="386">
    <xf numFmtId="0" fontId="0" fillId="0" borderId="0" xfId="0"/>
    <xf numFmtId="0" fontId="6" fillId="0" borderId="0" xfId="0" applyFont="1" applyAlignment="1" applyProtection="1">
      <alignment horizontal="center"/>
      <protection locked="0"/>
    </xf>
    <xf numFmtId="0" fontId="6" fillId="0" borderId="0" xfId="0" applyFont="1" applyAlignment="1" applyProtection="1">
      <alignment wrapText="1"/>
      <protection locked="0"/>
    </xf>
    <xf numFmtId="0" fontId="6" fillId="0" borderId="0" xfId="0" applyFont="1" applyProtection="1">
      <protection locked="0"/>
    </xf>
    <xf numFmtId="0" fontId="10" fillId="2" borderId="1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6" fillId="0" borderId="12" xfId="0" applyFont="1" applyBorder="1" applyAlignment="1" applyProtection="1">
      <alignment horizontal="center" vertical="center"/>
      <protection locked="0"/>
    </xf>
    <xf numFmtId="0" fontId="6" fillId="0" borderId="3" xfId="0" applyFont="1" applyFill="1" applyBorder="1" applyAlignment="1" applyProtection="1">
      <alignment vertical="center" wrapText="1"/>
      <protection locked="0"/>
    </xf>
    <xf numFmtId="1" fontId="7" fillId="0" borderId="3" xfId="0" applyNumberFormat="1" applyFont="1" applyBorder="1" applyAlignment="1" applyProtection="1">
      <alignment vertical="center"/>
      <protection locked="0"/>
    </xf>
    <xf numFmtId="1" fontId="7" fillId="0" borderId="3" xfId="0" applyNumberFormat="1" applyFont="1" applyBorder="1" applyAlignment="1" applyProtection="1">
      <alignment vertical="center" wrapText="1"/>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1" fontId="7" fillId="0" borderId="1" xfId="0" applyNumberFormat="1" applyFont="1" applyBorder="1" applyAlignment="1" applyProtection="1">
      <alignment vertical="center"/>
      <protection locked="0"/>
    </xf>
    <xf numFmtId="1" fontId="7" fillId="0" borderId="1" xfId="0" applyNumberFormat="1" applyFont="1" applyBorder="1" applyAlignment="1" applyProtection="1">
      <alignment vertical="center" wrapText="1"/>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vertical="center" wrapText="1"/>
      <protection locked="0"/>
    </xf>
    <xf numFmtId="1" fontId="7" fillId="0" borderId="2" xfId="0" applyNumberFormat="1"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3" fillId="0" borderId="0" xfId="0" applyFont="1"/>
    <xf numFmtId="0" fontId="4" fillId="0" borderId="0" xfId="0" applyFont="1" applyFill="1" applyAlignment="1" applyProtection="1">
      <alignment wrapText="1"/>
      <protection locked="0"/>
    </xf>
    <xf numFmtId="0" fontId="4" fillId="0" borderId="0" xfId="0" applyFont="1" applyAlignment="1">
      <alignment horizontal="center" vertical="center"/>
    </xf>
    <xf numFmtId="0" fontId="3" fillId="0" borderId="0" xfId="0" applyFont="1" applyFill="1"/>
    <xf numFmtId="0" fontId="3" fillId="0" borderId="0" xfId="0" applyFont="1" applyFill="1" applyBorder="1"/>
    <xf numFmtId="0" fontId="3" fillId="0" borderId="0" xfId="0" applyFont="1" applyBorder="1"/>
    <xf numFmtId="0" fontId="3" fillId="0" borderId="7" xfId="0" applyFont="1" applyBorder="1"/>
    <xf numFmtId="0" fontId="3" fillId="0" borderId="9" xfId="0" applyFont="1" applyBorder="1" applyAlignment="1">
      <alignment horizontal="right"/>
    </xf>
    <xf numFmtId="0" fontId="6" fillId="0" borderId="16" xfId="0" applyFont="1" applyBorder="1" applyAlignment="1" applyProtection="1">
      <alignment horizontal="center" vertical="center"/>
      <protection locked="0"/>
    </xf>
    <xf numFmtId="0" fontId="12" fillId="0" borderId="0" xfId="0" applyFont="1" applyAlignment="1">
      <alignment horizontal="right"/>
    </xf>
    <xf numFmtId="1" fontId="7" fillId="4" borderId="3" xfId="0" applyNumberFormat="1" applyFont="1" applyFill="1" applyBorder="1" applyAlignment="1" applyProtection="1">
      <alignment vertical="center"/>
    </xf>
    <xf numFmtId="1" fontId="7" fillId="4" borderId="1" xfId="0" applyNumberFormat="1" applyFont="1" applyFill="1" applyBorder="1" applyAlignment="1" applyProtection="1">
      <alignment vertical="center"/>
    </xf>
    <xf numFmtId="1" fontId="7" fillId="4" borderId="3" xfId="0" applyNumberFormat="1" applyFont="1" applyFill="1" applyBorder="1" applyAlignment="1" applyProtection="1">
      <alignment vertical="center" wrapText="1"/>
    </xf>
    <xf numFmtId="1" fontId="7" fillId="4" borderId="1" xfId="0" applyNumberFormat="1" applyFont="1" applyFill="1" applyBorder="1" applyAlignment="1" applyProtection="1">
      <alignment vertical="center" wrapText="1"/>
    </xf>
    <xf numFmtId="1" fontId="7" fillId="4" borderId="13" xfId="0" applyNumberFormat="1" applyFont="1" applyFill="1" applyBorder="1" applyAlignment="1" applyProtection="1">
      <alignment vertical="center"/>
    </xf>
    <xf numFmtId="1" fontId="7" fillId="4" borderId="8" xfId="0" applyNumberFormat="1" applyFont="1" applyFill="1" applyBorder="1" applyAlignment="1" applyProtection="1">
      <alignment vertical="center"/>
    </xf>
    <xf numFmtId="1" fontId="7" fillId="4" borderId="15" xfId="0" applyNumberFormat="1" applyFont="1" applyFill="1" applyBorder="1" applyAlignment="1" applyProtection="1">
      <alignment vertical="center"/>
    </xf>
    <xf numFmtId="1" fontId="7" fillId="4" borderId="2" xfId="0" applyNumberFormat="1" applyFont="1" applyFill="1" applyBorder="1" applyAlignment="1" applyProtection="1">
      <alignment vertical="center"/>
    </xf>
    <xf numFmtId="1" fontId="7" fillId="4" borderId="2" xfId="0" applyNumberFormat="1" applyFont="1" applyFill="1" applyBorder="1" applyAlignment="1" applyProtection="1">
      <alignment vertical="center" wrapText="1"/>
    </xf>
    <xf numFmtId="0" fontId="15" fillId="0" borderId="0" xfId="0" applyFont="1" applyAlignment="1" applyProtection="1">
      <alignment horizontal="center" vertical="center"/>
      <protection locked="0"/>
    </xf>
    <xf numFmtId="0" fontId="15" fillId="0" borderId="0" xfId="0" applyFont="1" applyProtection="1">
      <protection locked="0"/>
    </xf>
    <xf numFmtId="0" fontId="13" fillId="0" borderId="0" xfId="2"/>
    <xf numFmtId="0" fontId="13" fillId="3" borderId="0" xfId="2" applyFill="1"/>
    <xf numFmtId="0" fontId="6" fillId="3" borderId="0" xfId="0" applyFont="1" applyFill="1" applyAlignment="1" applyProtection="1">
      <alignment wrapText="1"/>
      <protection locked="0"/>
    </xf>
    <xf numFmtId="1" fontId="17" fillId="0" borderId="0" xfId="0" applyNumberFormat="1" applyFont="1" applyFill="1" applyBorder="1" applyProtection="1">
      <protection locked="0"/>
    </xf>
    <xf numFmtId="1" fontId="17" fillId="0" borderId="0" xfId="0" applyNumberFormat="1" applyFont="1" applyFill="1" applyBorder="1" applyAlignment="1" applyProtection="1">
      <alignment wrapText="1"/>
      <protection locked="0"/>
    </xf>
    <xf numFmtId="0" fontId="17" fillId="0" borderId="0" xfId="0" applyFont="1" applyFill="1" applyBorder="1" applyAlignment="1" applyProtection="1">
      <alignment wrapText="1"/>
      <protection locked="0"/>
    </xf>
    <xf numFmtId="0" fontId="15" fillId="0" borderId="0" xfId="0" applyFont="1" applyFill="1" applyBorder="1" applyProtection="1">
      <protection locked="0"/>
    </xf>
    <xf numFmtId="0" fontId="14" fillId="0" borderId="0" xfId="0" applyFont="1"/>
    <xf numFmtId="0" fontId="18" fillId="0" borderId="0" xfId="2" applyFont="1"/>
    <xf numFmtId="0" fontId="18" fillId="0" borderId="0" xfId="0" applyFont="1"/>
    <xf numFmtId="0" fontId="18" fillId="0" borderId="0" xfId="2" applyFont="1" applyFill="1"/>
    <xf numFmtId="0" fontId="19" fillId="0" borderId="0" xfId="2" applyFont="1" applyFill="1"/>
    <xf numFmtId="0" fontId="6" fillId="0" borderId="37" xfId="0" applyFont="1" applyBorder="1" applyAlignment="1" applyProtection="1">
      <alignment horizontal="center" vertical="center"/>
      <protection locked="0"/>
    </xf>
    <xf numFmtId="0" fontId="6" fillId="0" borderId="5" xfId="0" applyFont="1" applyFill="1" applyBorder="1" applyAlignment="1" applyProtection="1">
      <alignment vertical="center" wrapText="1"/>
      <protection locked="0"/>
    </xf>
    <xf numFmtId="0" fontId="20" fillId="0" borderId="0" xfId="0" applyFont="1"/>
    <xf numFmtId="0" fontId="20" fillId="0" borderId="0" xfId="0" applyFont="1" applyAlignment="1">
      <alignment horizontal="center"/>
    </xf>
    <xf numFmtId="0" fontId="22" fillId="0" borderId="0" xfId="0" applyFont="1" applyAlignment="1">
      <alignment wrapText="1"/>
    </xf>
    <xf numFmtId="0" fontId="6" fillId="0" borderId="0" xfId="0" applyFont="1" applyFill="1" applyAlignment="1" applyProtection="1">
      <alignment wrapText="1"/>
      <protection locked="0"/>
    </xf>
    <xf numFmtId="0" fontId="0" fillId="0" borderId="0" xfId="0" applyFill="1"/>
    <xf numFmtId="0" fontId="6" fillId="0" borderId="40" xfId="0" applyFont="1" applyBorder="1" applyAlignment="1" applyProtection="1">
      <alignment horizontal="center" vertical="center"/>
      <protection locked="0"/>
    </xf>
    <xf numFmtId="0" fontId="2" fillId="2" borderId="32" xfId="0" applyFont="1" applyFill="1" applyBorder="1" applyAlignment="1">
      <alignment horizontal="center" vertical="center" textRotation="90"/>
    </xf>
    <xf numFmtId="0" fontId="2" fillId="2" borderId="20"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3" fillId="0" borderId="4" xfId="0" applyFont="1" applyBorder="1"/>
    <xf numFmtId="0" fontId="35" fillId="2" borderId="1"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6" fillId="12" borderId="0" xfId="0" applyFont="1" applyFill="1" applyAlignment="1" applyProtection="1">
      <alignment horizontal="center" wrapText="1"/>
      <protection locked="0"/>
    </xf>
    <xf numFmtId="0" fontId="13" fillId="0" borderId="0" xfId="2" applyProtection="1">
      <protection locked="0"/>
    </xf>
    <xf numFmtId="0" fontId="16" fillId="2" borderId="2"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xf>
    <xf numFmtId="0" fontId="6" fillId="0" borderId="19" xfId="0" applyFont="1" applyFill="1" applyBorder="1" applyAlignment="1" applyProtection="1">
      <alignment vertical="center" wrapText="1"/>
    </xf>
    <xf numFmtId="0" fontId="6" fillId="0" borderId="17" xfId="0" applyFont="1" applyFill="1" applyBorder="1" applyAlignment="1" applyProtection="1">
      <alignment vertical="center" wrapText="1"/>
      <protection locked="0"/>
    </xf>
    <xf numFmtId="0" fontId="20" fillId="0" borderId="0" xfId="3" applyFont="1" applyProtection="1">
      <protection locked="0"/>
    </xf>
    <xf numFmtId="0" fontId="20" fillId="0" borderId="0" xfId="3" applyFont="1" applyAlignment="1" applyProtection="1">
      <alignment horizontal="left"/>
    </xf>
    <xf numFmtId="0" fontId="26" fillId="3" borderId="0" xfId="3" applyFont="1" applyFill="1" applyAlignment="1" applyProtection="1">
      <alignment horizontal="center" vertical="center" wrapText="1"/>
    </xf>
    <xf numFmtId="0" fontId="20" fillId="0" borderId="0" xfId="3" applyFont="1" applyProtection="1"/>
    <xf numFmtId="1" fontId="20" fillId="0" borderId="0" xfId="4" applyNumberFormat="1" applyFont="1" applyProtection="1"/>
    <xf numFmtId="0" fontId="20" fillId="0" borderId="0" xfId="3" applyFont="1" applyAlignment="1" applyProtection="1">
      <alignment horizontal="right"/>
    </xf>
    <xf numFmtId="0" fontId="27" fillId="0" borderId="0" xfId="3" applyFont="1" applyProtection="1"/>
    <xf numFmtId="1" fontId="28" fillId="0" borderId="0" xfId="4" applyNumberFormat="1" applyFont="1" applyProtection="1"/>
    <xf numFmtId="0" fontId="29" fillId="0" borderId="0" xfId="3" applyFont="1" applyProtection="1"/>
    <xf numFmtId="0" fontId="15" fillId="5" borderId="10" xfId="3" applyFont="1" applyFill="1" applyBorder="1" applyAlignment="1" applyProtection="1">
      <alignment horizontal="center" vertical="center" wrapText="1"/>
    </xf>
    <xf numFmtId="0" fontId="15" fillId="5" borderId="10" xfId="3" applyFont="1" applyFill="1" applyBorder="1" applyAlignment="1" applyProtection="1">
      <alignment horizontal="center" vertical="center"/>
    </xf>
    <xf numFmtId="1" fontId="15" fillId="5" borderId="10" xfId="4" applyNumberFormat="1" applyFont="1" applyFill="1" applyBorder="1" applyAlignment="1" applyProtection="1">
      <alignment horizontal="center" vertical="center"/>
    </xf>
    <xf numFmtId="0" fontId="31" fillId="5" borderId="10" xfId="3" applyFont="1" applyFill="1" applyBorder="1" applyAlignment="1" applyProtection="1">
      <alignment horizontal="center" vertical="center" wrapText="1"/>
    </xf>
    <xf numFmtId="0" fontId="15" fillId="5" borderId="24" xfId="3" applyFont="1" applyFill="1" applyBorder="1" applyAlignment="1" applyProtection="1">
      <alignment horizontal="center" vertical="center" wrapText="1"/>
    </xf>
    <xf numFmtId="0" fontId="15" fillId="5" borderId="25" xfId="3" applyFont="1" applyFill="1" applyBorder="1" applyAlignment="1" applyProtection="1">
      <alignment horizontal="center" vertical="center" wrapText="1"/>
    </xf>
    <xf numFmtId="0" fontId="32" fillId="5" borderId="26" xfId="3" applyNumberFormat="1" applyFont="1" applyFill="1" applyBorder="1" applyAlignment="1" applyProtection="1">
      <alignment horizontal="left" wrapText="1" readingOrder="1"/>
    </xf>
    <xf numFmtId="0" fontId="15" fillId="6" borderId="17" xfId="3" applyFont="1" applyFill="1" applyBorder="1" applyAlignment="1" applyProtection="1">
      <alignment horizontal="left" vertical="center"/>
    </xf>
    <xf numFmtId="1" fontId="15" fillId="6" borderId="18" xfId="3" applyNumberFormat="1" applyFont="1" applyFill="1" applyBorder="1" applyAlignment="1" applyProtection="1">
      <alignment horizontal="center" vertical="center"/>
    </xf>
    <xf numFmtId="1" fontId="15" fillId="6" borderId="18" xfId="3" quotePrefix="1" applyNumberFormat="1" applyFont="1" applyFill="1" applyBorder="1" applyAlignment="1" applyProtection="1">
      <alignment horizontal="center" vertical="center"/>
    </xf>
    <xf numFmtId="1" fontId="15" fillId="6" borderId="18" xfId="4" applyNumberFormat="1" applyFont="1" applyFill="1" applyBorder="1" applyAlignment="1" applyProtection="1">
      <alignment horizontal="center" vertical="center"/>
    </xf>
    <xf numFmtId="0" fontId="33" fillId="6" borderId="19" xfId="3" applyFont="1" applyFill="1" applyBorder="1" applyAlignment="1" applyProtection="1">
      <alignment horizontal="justify" vertical="justify" wrapText="1"/>
    </xf>
    <xf numFmtId="0" fontId="15" fillId="7" borderId="32" xfId="3" applyFont="1" applyFill="1" applyBorder="1" applyAlignment="1" applyProtection="1">
      <alignment horizontal="left" wrapText="1"/>
    </xf>
    <xf numFmtId="1" fontId="15" fillId="7" borderId="20" xfId="3" applyNumberFormat="1" applyFont="1" applyFill="1" applyBorder="1" applyAlignment="1" applyProtection="1">
      <alignment horizontal="center" vertical="center"/>
    </xf>
    <xf numFmtId="1" fontId="15" fillId="7" borderId="20" xfId="3" quotePrefix="1" applyNumberFormat="1" applyFont="1" applyFill="1" applyBorder="1" applyAlignment="1" applyProtection="1">
      <alignment horizontal="center" vertical="center"/>
    </xf>
    <xf numFmtId="1" fontId="15" fillId="6" borderId="20" xfId="4" applyNumberFormat="1" applyFont="1" applyFill="1" applyBorder="1" applyAlignment="1" applyProtection="1">
      <alignment horizontal="center" vertical="center"/>
    </xf>
    <xf numFmtId="1" fontId="15" fillId="7" borderId="33" xfId="3" applyNumberFormat="1" applyFont="1" applyFill="1" applyBorder="1" applyAlignment="1" applyProtection="1">
      <alignment horizontal="center" vertical="center"/>
    </xf>
    <xf numFmtId="0" fontId="20" fillId="8" borderId="1" xfId="3" applyFont="1" applyFill="1" applyBorder="1" applyAlignment="1" applyProtection="1">
      <alignment horizontal="left" vertical="center"/>
      <protection locked="0"/>
    </xf>
    <xf numFmtId="0" fontId="20" fillId="8" borderId="1" xfId="3" applyFont="1" applyFill="1" applyBorder="1" applyAlignment="1" applyProtection="1">
      <alignment horizontal="center" vertical="center"/>
      <protection locked="0"/>
    </xf>
    <xf numFmtId="0" fontId="32" fillId="0" borderId="4" xfId="3" applyFont="1" applyBorder="1" applyAlignment="1" applyProtection="1">
      <alignment horizontal="right" vertical="center"/>
      <protection locked="0"/>
    </xf>
    <xf numFmtId="1" fontId="32" fillId="0" borderId="5" xfId="3" applyNumberFormat="1" applyFont="1" applyBorder="1" applyProtection="1">
      <protection locked="0"/>
    </xf>
    <xf numFmtId="1" fontId="32" fillId="0" borderId="5" xfId="3" applyNumberFormat="1" applyFont="1" applyBorder="1" applyProtection="1"/>
    <xf numFmtId="1" fontId="32" fillId="0" borderId="21" xfId="3" applyNumberFormat="1" applyFont="1" applyBorder="1" applyProtection="1"/>
    <xf numFmtId="0" fontId="34" fillId="0" borderId="1" xfId="3" applyFont="1" applyBorder="1" applyAlignment="1" applyProtection="1">
      <alignment horizontal="left" vertical="center"/>
      <protection locked="0"/>
    </xf>
    <xf numFmtId="0" fontId="20" fillId="0" borderId="1" xfId="3" applyFont="1" applyBorder="1" applyProtection="1">
      <protection locked="0"/>
    </xf>
    <xf numFmtId="0" fontId="32" fillId="0" borderId="7" xfId="3" applyFont="1" applyBorder="1" applyAlignment="1" applyProtection="1">
      <alignment horizontal="right"/>
      <protection locked="0"/>
    </xf>
    <xf numFmtId="1" fontId="32" fillId="0" borderId="1" xfId="3" applyNumberFormat="1" applyFont="1" applyBorder="1" applyProtection="1">
      <protection locked="0"/>
    </xf>
    <xf numFmtId="1" fontId="32" fillId="0" borderId="3" xfId="3" applyNumberFormat="1" applyFont="1" applyBorder="1" applyProtection="1"/>
    <xf numFmtId="1" fontId="32" fillId="0" borderId="29" xfId="3" applyNumberFormat="1" applyFont="1" applyBorder="1" applyProtection="1"/>
    <xf numFmtId="0" fontId="32" fillId="0" borderId="9" xfId="3" applyFont="1" applyBorder="1" applyAlignment="1" applyProtection="1">
      <alignment horizontal="right"/>
      <protection locked="0"/>
    </xf>
    <xf numFmtId="1" fontId="32" fillId="0" borderId="10" xfId="3" applyNumberFormat="1" applyFont="1" applyBorder="1" applyProtection="1">
      <protection locked="0"/>
    </xf>
    <xf numFmtId="1" fontId="32" fillId="0" borderId="24" xfId="3" applyNumberFormat="1" applyFont="1" applyBorder="1" applyProtection="1"/>
    <xf numFmtId="1" fontId="32" fillId="0" borderId="25" xfId="3" applyNumberFormat="1" applyFont="1" applyBorder="1" applyProtection="1"/>
    <xf numFmtId="0" fontId="15" fillId="9" borderId="32" xfId="3" applyFont="1" applyFill="1" applyBorder="1" applyAlignment="1" applyProtection="1">
      <alignment horizontal="left" vertical="center" wrapText="1"/>
    </xf>
    <xf numFmtId="1" fontId="15" fillId="9" borderId="20" xfId="3" applyNumberFormat="1" applyFont="1" applyFill="1" applyBorder="1" applyAlignment="1" applyProtection="1">
      <alignment horizontal="center" vertical="center"/>
    </xf>
    <xf numFmtId="1" fontId="15" fillId="9" borderId="20" xfId="3" quotePrefix="1" applyNumberFormat="1" applyFont="1" applyFill="1" applyBorder="1" applyAlignment="1" applyProtection="1">
      <alignment horizontal="center" vertical="center"/>
    </xf>
    <xf numFmtId="1" fontId="15" fillId="9" borderId="33" xfId="3" applyNumberFormat="1" applyFont="1" applyFill="1" applyBorder="1" applyAlignment="1" applyProtection="1">
      <alignment horizontal="center" vertical="center"/>
    </xf>
    <xf numFmtId="0" fontId="34" fillId="0" borderId="1" xfId="3" applyFont="1" applyBorder="1" applyAlignment="1" applyProtection="1">
      <alignment horizontal="left" vertical="center" wrapText="1"/>
      <protection locked="0"/>
    </xf>
    <xf numFmtId="0" fontId="32" fillId="0" borderId="4" xfId="3" applyFont="1" applyBorder="1" applyAlignment="1" applyProtection="1">
      <alignment horizontal="right"/>
      <protection locked="0"/>
    </xf>
    <xf numFmtId="0" fontId="15" fillId="10" borderId="17" xfId="3" applyFont="1" applyFill="1" applyBorder="1" applyAlignment="1" applyProtection="1">
      <alignment horizontal="left" vertical="center" wrapText="1"/>
    </xf>
    <xf numFmtId="1" fontId="15" fillId="10" borderId="18" xfId="3" applyNumberFormat="1" applyFont="1" applyFill="1" applyBorder="1" applyAlignment="1" applyProtection="1">
      <alignment horizontal="center" vertical="center"/>
    </xf>
    <xf numFmtId="1" fontId="15" fillId="10" borderId="27" xfId="3" applyNumberFormat="1" applyFont="1" applyFill="1" applyBorder="1" applyAlignment="1" applyProtection="1">
      <alignment horizontal="center" vertical="center"/>
    </xf>
    <xf numFmtId="0" fontId="32" fillId="0" borderId="12" xfId="3" applyFont="1" applyBorder="1" applyAlignment="1" applyProtection="1">
      <alignment horizontal="right"/>
      <protection locked="0"/>
    </xf>
    <xf numFmtId="1" fontId="32" fillId="0" borderId="3" xfId="3" applyNumberFormat="1" applyFont="1" applyBorder="1" applyProtection="1">
      <protection locked="0"/>
    </xf>
    <xf numFmtId="1" fontId="15" fillId="6" borderId="24" xfId="4" applyNumberFormat="1" applyFont="1" applyFill="1" applyBorder="1" applyAlignment="1" applyProtection="1">
      <alignment horizontal="center" vertical="center"/>
    </xf>
    <xf numFmtId="0" fontId="15" fillId="3" borderId="32" xfId="3" applyFont="1" applyFill="1" applyBorder="1" applyAlignment="1" applyProtection="1">
      <alignment horizontal="left" vertical="center" wrapText="1"/>
    </xf>
    <xf numFmtId="1" fontId="15" fillId="3" borderId="20" xfId="3" applyNumberFormat="1" applyFont="1" applyFill="1" applyBorder="1" applyAlignment="1" applyProtection="1">
      <alignment horizontal="center" vertical="center"/>
    </xf>
    <xf numFmtId="1" fontId="15" fillId="3" borderId="20" xfId="3" quotePrefix="1" applyNumberFormat="1" applyFont="1" applyFill="1" applyBorder="1" applyAlignment="1" applyProtection="1">
      <alignment horizontal="center" vertical="center"/>
    </xf>
    <xf numFmtId="1" fontId="15" fillId="3" borderId="33" xfId="3" applyNumberFormat="1" applyFont="1" applyFill="1" applyBorder="1" applyAlignment="1" applyProtection="1">
      <alignment horizontal="center" vertical="center"/>
    </xf>
    <xf numFmtId="0" fontId="20" fillId="0" borderId="0" xfId="3" applyFont="1" applyAlignment="1" applyProtection="1">
      <alignment horizontal="left"/>
      <protection locked="0"/>
    </xf>
    <xf numFmtId="1" fontId="20" fillId="0" borderId="0" xfId="4" applyNumberFormat="1" applyFont="1" applyProtection="1">
      <protection locked="0"/>
    </xf>
    <xf numFmtId="0" fontId="37" fillId="0" borderId="0" xfId="0" applyFont="1" applyAlignment="1">
      <alignment wrapText="1"/>
    </xf>
    <xf numFmtId="0" fontId="6" fillId="3" borderId="0" xfId="0" applyFont="1" applyFill="1" applyAlignment="1" applyProtection="1">
      <alignment vertical="top" wrapText="1"/>
      <protection locked="0"/>
    </xf>
    <xf numFmtId="1" fontId="15" fillId="6" borderId="19" xfId="3" applyNumberFormat="1" applyFont="1" applyFill="1" applyBorder="1" applyAlignment="1" applyProtection="1">
      <alignment horizontal="center" vertical="center"/>
    </xf>
    <xf numFmtId="0" fontId="20" fillId="0" borderId="0" xfId="0" applyFont="1" applyAlignment="1" applyProtection="1">
      <alignment horizontal="center"/>
      <protection locked="0"/>
    </xf>
    <xf numFmtId="1" fontId="32" fillId="0" borderId="1" xfId="3" applyNumberFormat="1" applyFont="1" applyBorder="1" applyProtection="1"/>
    <xf numFmtId="1" fontId="32" fillId="0" borderId="10" xfId="3" applyNumberFormat="1" applyFont="1" applyBorder="1" applyProtection="1"/>
    <xf numFmtId="1" fontId="7" fillId="0" borderId="3" xfId="0" applyNumberFormat="1" applyFont="1" applyBorder="1" applyAlignment="1" applyProtection="1">
      <alignment horizontal="center" vertical="center" wrapText="1"/>
    </xf>
    <xf numFmtId="1" fontId="7" fillId="0" borderId="1" xfId="0" applyNumberFormat="1" applyFont="1" applyBorder="1" applyAlignment="1" applyProtection="1">
      <alignment horizontal="center" vertical="center" wrapText="1"/>
    </xf>
    <xf numFmtId="1" fontId="40" fillId="0" borderId="1" xfId="0" quotePrefix="1" applyNumberFormat="1" applyFont="1" applyBorder="1" applyAlignment="1" applyProtection="1">
      <alignment horizontal="center" vertical="center" wrapText="1"/>
    </xf>
    <xf numFmtId="1" fontId="7" fillId="0" borderId="2" xfId="0" applyNumberFormat="1" applyFont="1" applyBorder="1" applyAlignment="1" applyProtection="1">
      <alignment horizontal="center" vertical="center" wrapText="1"/>
    </xf>
    <xf numFmtId="9" fontId="7" fillId="0" borderId="5" xfId="1" applyFont="1" applyBorder="1" applyAlignment="1" applyProtection="1">
      <alignment vertical="center" wrapText="1"/>
    </xf>
    <xf numFmtId="9" fontId="7" fillId="0" borderId="1" xfId="1" applyFont="1" applyBorder="1" applyAlignment="1" applyProtection="1">
      <alignment vertical="center" wrapText="1"/>
    </xf>
    <xf numFmtId="1" fontId="6" fillId="0" borderId="18" xfId="0" applyNumberFormat="1" applyFont="1" applyFill="1" applyBorder="1" applyAlignment="1" applyProtection="1">
      <alignment vertical="center" wrapText="1"/>
      <protection locked="0"/>
    </xf>
    <xf numFmtId="1" fontId="6" fillId="0" borderId="48" xfId="0" applyNumberFormat="1" applyFont="1" applyFill="1" applyBorder="1" applyAlignment="1" applyProtection="1">
      <alignment vertical="center" wrapText="1"/>
    </xf>
    <xf numFmtId="1" fontId="6" fillId="0" borderId="10" xfId="0" applyNumberFormat="1" applyFont="1" applyFill="1" applyBorder="1" applyAlignment="1" applyProtection="1">
      <alignment vertical="center"/>
      <protection locked="0"/>
    </xf>
    <xf numFmtId="1" fontId="6" fillId="0" borderId="11" xfId="0" applyNumberFormat="1" applyFont="1" applyFill="1" applyBorder="1" applyAlignment="1" applyProtection="1">
      <alignment vertical="center"/>
      <protection locked="0"/>
    </xf>
    <xf numFmtId="0" fontId="20" fillId="0" borderId="0" xfId="0" applyFont="1" applyProtection="1">
      <protection locked="0"/>
    </xf>
    <xf numFmtId="0" fontId="20" fillId="4" borderId="9" xfId="0" applyFont="1" applyFill="1" applyBorder="1" applyAlignment="1" applyProtection="1">
      <alignment horizontal="right"/>
      <protection locked="0"/>
    </xf>
    <xf numFmtId="0" fontId="20" fillId="4" borderId="10" xfId="0" applyFont="1" applyFill="1" applyBorder="1" applyAlignment="1" applyProtection="1">
      <alignment horizontal="center"/>
      <protection locked="0"/>
    </xf>
    <xf numFmtId="0" fontId="42" fillId="4" borderId="10" xfId="0" applyFont="1" applyFill="1" applyBorder="1" applyAlignment="1" applyProtection="1">
      <alignment horizontal="center"/>
      <protection locked="0"/>
    </xf>
    <xf numFmtId="0" fontId="20" fillId="4" borderId="11" xfId="0" applyFont="1" applyFill="1" applyBorder="1" applyProtection="1">
      <protection locked="0"/>
    </xf>
    <xf numFmtId="0" fontId="20" fillId="0" borderId="12" xfId="0" applyFont="1" applyBorder="1" applyAlignment="1" applyProtection="1">
      <alignment horizontal="center" vertical="center"/>
      <protection locked="0"/>
    </xf>
    <xf numFmtId="0" fontId="20" fillId="0" borderId="3" xfId="0" applyFont="1" applyBorder="1" applyAlignment="1" applyProtection="1">
      <alignment vertical="center" wrapText="1"/>
      <protection locked="0"/>
    </xf>
    <xf numFmtId="0" fontId="20" fillId="0" borderId="13" xfId="0" applyFont="1" applyBorder="1" applyAlignment="1" applyProtection="1">
      <alignment wrapText="1"/>
      <protection locked="0"/>
    </xf>
    <xf numFmtId="0" fontId="20" fillId="0" borderId="12" xfId="0" quotePrefix="1" applyFont="1" applyBorder="1" applyAlignment="1" applyProtection="1">
      <alignment horizontal="center" vertical="center"/>
      <protection locked="0"/>
    </xf>
    <xf numFmtId="0" fontId="42" fillId="0" borderId="3" xfId="0" applyFont="1" applyBorder="1" applyAlignment="1" applyProtection="1">
      <alignment vertical="center" wrapText="1"/>
      <protection locked="0"/>
    </xf>
    <xf numFmtId="0" fontId="20" fillId="0" borderId="8" xfId="0" applyFont="1" applyBorder="1" applyAlignment="1" applyProtection="1">
      <alignment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wrapText="1"/>
      <protection locked="0"/>
    </xf>
    <xf numFmtId="0" fontId="20" fillId="0" borderId="7" xfId="0" applyFont="1" applyBorder="1" applyAlignment="1" applyProtection="1">
      <alignment horizontal="center" vertical="center"/>
      <protection locked="0"/>
    </xf>
    <xf numFmtId="0" fontId="20" fillId="0" borderId="7" xfId="0" quotePrefix="1" applyFont="1" applyBorder="1" applyAlignment="1" applyProtection="1">
      <alignment horizontal="center" vertical="center"/>
      <protection locked="0"/>
    </xf>
    <xf numFmtId="0" fontId="20" fillId="0" borderId="2" xfId="0" applyFont="1" applyBorder="1" applyAlignment="1" applyProtection="1">
      <alignment horizontal="left" vertical="center" wrapText="1"/>
      <protection locked="0"/>
    </xf>
    <xf numFmtId="0" fontId="20" fillId="11" borderId="1" xfId="0" applyFont="1" applyFill="1" applyBorder="1" applyAlignment="1" applyProtection="1">
      <alignment wrapText="1"/>
      <protection locked="0"/>
    </xf>
    <xf numFmtId="0" fontId="20" fillId="0" borderId="14" xfId="0" applyFont="1" applyBorder="1" applyAlignment="1" applyProtection="1">
      <alignment horizontal="center" vertical="center"/>
      <protection locked="0"/>
    </xf>
    <xf numFmtId="0" fontId="20" fillId="11" borderId="2" xfId="0" applyFont="1" applyFill="1" applyBorder="1" applyAlignment="1" applyProtection="1">
      <alignment wrapText="1"/>
      <protection locked="0"/>
    </xf>
    <xf numFmtId="0" fontId="20" fillId="0" borderId="15" xfId="0" applyFont="1" applyBorder="1" applyAlignment="1" applyProtection="1">
      <alignment wrapText="1"/>
      <protection locked="0"/>
    </xf>
    <xf numFmtId="0" fontId="42" fillId="4" borderId="11" xfId="0" applyFont="1" applyFill="1" applyBorder="1" applyProtection="1">
      <protection locked="0"/>
    </xf>
    <xf numFmtId="0" fontId="20" fillId="11" borderId="12" xfId="0" applyFont="1" applyFill="1" applyBorder="1" applyAlignment="1" applyProtection="1">
      <alignment horizontal="center" vertical="center"/>
      <protection locked="0"/>
    </xf>
    <xf numFmtId="0" fontId="20" fillId="11" borderId="3" xfId="0" applyFont="1" applyFill="1" applyBorder="1" applyAlignment="1" applyProtection="1">
      <alignment wrapText="1"/>
      <protection locked="0"/>
    </xf>
    <xf numFmtId="0" fontId="20" fillId="0" borderId="13" xfId="0" applyFont="1" applyBorder="1" applyProtection="1">
      <protection locked="0"/>
    </xf>
    <xf numFmtId="0" fontId="20" fillId="11" borderId="14" xfId="0" quotePrefix="1" applyFont="1" applyFill="1" applyBorder="1" applyAlignment="1" applyProtection="1">
      <alignment horizontal="center" vertical="center"/>
      <protection locked="0"/>
    </xf>
    <xf numFmtId="0" fontId="20" fillId="0" borderId="15" xfId="0" applyFont="1" applyBorder="1" applyProtection="1">
      <protection locked="0"/>
    </xf>
    <xf numFmtId="0" fontId="20" fillId="0" borderId="3" xfId="0" applyFont="1" applyBorder="1" applyAlignment="1" applyProtection="1">
      <alignment wrapText="1"/>
      <protection locked="0"/>
    </xf>
    <xf numFmtId="0" fontId="20" fillId="0" borderId="8" xfId="0" applyFont="1" applyBorder="1" applyProtection="1">
      <protection locked="0"/>
    </xf>
    <xf numFmtId="0" fontId="20" fillId="11" borderId="14" xfId="0" applyFont="1" applyFill="1" applyBorder="1" applyAlignment="1" applyProtection="1">
      <alignment horizontal="center" vertical="center"/>
      <protection locked="0"/>
    </xf>
    <xf numFmtId="0" fontId="20" fillId="0" borderId="3" xfId="0" applyFont="1" applyFill="1" applyBorder="1" applyAlignment="1" applyProtection="1">
      <alignment wrapText="1"/>
      <protection locked="0"/>
    </xf>
    <xf numFmtId="0" fontId="20" fillId="0" borderId="1" xfId="0" applyFont="1" applyFill="1" applyBorder="1" applyAlignment="1" applyProtection="1">
      <alignment wrapText="1"/>
      <protection locked="0"/>
    </xf>
    <xf numFmtId="0" fontId="20" fillId="11" borderId="7" xfId="0" applyFont="1" applyFill="1" applyBorder="1" applyAlignment="1" applyProtection="1">
      <alignment horizontal="center" vertical="center"/>
      <protection locked="0"/>
    </xf>
    <xf numFmtId="0" fontId="20" fillId="4" borderId="14" xfId="0" applyFont="1" applyFill="1" applyBorder="1" applyAlignment="1" applyProtection="1">
      <alignment horizontal="right"/>
      <protection locked="0"/>
    </xf>
    <xf numFmtId="0" fontId="20" fillId="4" borderId="2" xfId="0" applyFont="1" applyFill="1" applyBorder="1" applyAlignment="1" applyProtection="1">
      <alignment horizontal="center"/>
      <protection locked="0"/>
    </xf>
    <xf numFmtId="0" fontId="42" fillId="4" borderId="15" xfId="0" applyFont="1" applyFill="1" applyBorder="1" applyProtection="1">
      <protection locked="0"/>
    </xf>
    <xf numFmtId="0" fontId="20" fillId="11" borderId="4" xfId="0" applyFont="1" applyFill="1" applyBorder="1" applyAlignment="1" applyProtection="1">
      <alignment horizontal="center" vertical="center"/>
      <protection locked="0"/>
    </xf>
    <xf numFmtId="0" fontId="20" fillId="11" borderId="5" xfId="0" applyFont="1" applyFill="1" applyBorder="1" applyAlignment="1" applyProtection="1">
      <alignment wrapText="1"/>
      <protection locked="0"/>
    </xf>
    <xf numFmtId="0" fontId="20" fillId="0" borderId="6" xfId="0" applyFont="1" applyBorder="1" applyProtection="1">
      <protection locked="0"/>
    </xf>
    <xf numFmtId="16" fontId="20" fillId="11" borderId="7" xfId="0" quotePrefix="1" applyNumberFormat="1" applyFont="1" applyFill="1" applyBorder="1" applyAlignment="1" applyProtection="1">
      <alignment horizontal="center" vertical="center"/>
      <protection locked="0"/>
    </xf>
    <xf numFmtId="1" fontId="20" fillId="0" borderId="1" xfId="0" applyNumberFormat="1" applyFont="1" applyBorder="1" applyAlignment="1" applyProtection="1">
      <alignment horizontal="center"/>
      <protection locked="0"/>
    </xf>
    <xf numFmtId="0" fontId="20" fillId="11" borderId="39" xfId="0" quotePrefix="1" applyFont="1" applyFill="1" applyBorder="1" applyAlignment="1" applyProtection="1">
      <alignment horizontal="center" vertical="center"/>
      <protection locked="0"/>
    </xf>
    <xf numFmtId="0" fontId="20" fillId="11" borderId="24" xfId="0" applyFont="1" applyFill="1" applyBorder="1" applyAlignment="1" applyProtection="1">
      <alignment wrapText="1"/>
      <protection locked="0"/>
    </xf>
    <xf numFmtId="1" fontId="20" fillId="0" borderId="10" xfId="0" applyNumberFormat="1" applyFont="1" applyBorder="1" applyAlignment="1" applyProtection="1">
      <alignment horizontal="center"/>
      <protection locked="0"/>
    </xf>
    <xf numFmtId="0" fontId="20" fillId="0" borderId="11" xfId="0" applyFont="1" applyBorder="1" applyProtection="1">
      <protection locked="0"/>
    </xf>
    <xf numFmtId="4" fontId="20" fillId="0" borderId="3" xfId="0" applyNumberFormat="1" applyFont="1" applyBorder="1" applyAlignment="1" applyProtection="1">
      <alignment horizontal="center"/>
      <protection locked="0"/>
    </xf>
    <xf numFmtId="4" fontId="20" fillId="0" borderId="2" xfId="0" applyNumberFormat="1" applyFont="1" applyBorder="1" applyAlignment="1" applyProtection="1">
      <alignment horizontal="center"/>
      <protection locked="0"/>
    </xf>
    <xf numFmtId="4" fontId="20" fillId="0" borderId="1" xfId="0" applyNumberFormat="1" applyFont="1" applyBorder="1" applyAlignment="1" applyProtection="1">
      <alignment horizontal="center"/>
      <protection locked="0"/>
    </xf>
    <xf numFmtId="4" fontId="20" fillId="0" borderId="5" xfId="0" applyNumberFormat="1" applyFont="1" applyBorder="1" applyAlignment="1" applyProtection="1">
      <alignment horizontal="center"/>
      <protection locked="0"/>
    </xf>
    <xf numFmtId="4" fontId="20" fillId="0" borderId="3" xfId="0" applyNumberFormat="1" applyFont="1" applyBorder="1" applyAlignment="1" applyProtection="1">
      <alignment horizontal="center" wrapText="1"/>
      <protection locked="0"/>
    </xf>
    <xf numFmtId="4" fontId="20" fillId="0" borderId="1" xfId="0" applyNumberFormat="1" applyFont="1" applyBorder="1" applyAlignment="1" applyProtection="1">
      <alignment horizontal="center" wrapText="1"/>
      <protection locked="0"/>
    </xf>
    <xf numFmtId="4" fontId="20" fillId="0" borderId="2" xfId="0" applyNumberFormat="1" applyFont="1" applyBorder="1" applyAlignment="1" applyProtection="1">
      <alignment horizontal="center" wrapText="1"/>
      <protection locked="0"/>
    </xf>
    <xf numFmtId="4" fontId="9" fillId="2" borderId="26" xfId="0" applyNumberFormat="1" applyFont="1" applyFill="1" applyBorder="1"/>
    <xf numFmtId="4" fontId="17" fillId="2" borderId="31" xfId="0" applyNumberFormat="1" applyFont="1" applyFill="1" applyBorder="1" applyAlignment="1" applyProtection="1">
      <alignment wrapText="1"/>
      <protection locked="0"/>
    </xf>
    <xf numFmtId="0" fontId="3" fillId="0" borderId="0" xfId="0" applyFont="1" applyProtection="1">
      <protection locked="0"/>
    </xf>
    <xf numFmtId="1" fontId="15" fillId="10" borderId="18" xfId="3" applyNumberFormat="1" applyFont="1" applyFill="1" applyBorder="1" applyAlignment="1" applyProtection="1">
      <alignment horizontal="center" vertical="center"/>
      <protection locked="0"/>
    </xf>
    <xf numFmtId="1" fontId="15" fillId="10" borderId="18" xfId="3" quotePrefix="1" applyNumberFormat="1" applyFont="1" applyFill="1" applyBorder="1" applyAlignment="1" applyProtection="1">
      <alignment horizontal="center" vertical="center"/>
      <protection locked="0"/>
    </xf>
    <xf numFmtId="1" fontId="32" fillId="0" borderId="2" xfId="3" applyNumberFormat="1" applyFont="1" applyBorder="1" applyProtection="1">
      <protection locked="0"/>
    </xf>
    <xf numFmtId="0" fontId="10" fillId="2" borderId="49" xfId="0" applyFont="1" applyFill="1" applyBorder="1" applyAlignment="1" applyProtection="1">
      <alignment horizontal="center" vertical="center" wrapText="1"/>
      <protection locked="0"/>
    </xf>
    <xf numFmtId="1" fontId="7" fillId="4" borderId="29" xfId="0" applyNumberFormat="1" applyFont="1" applyFill="1" applyBorder="1" applyAlignment="1" applyProtection="1">
      <alignment vertical="center"/>
    </xf>
    <xf numFmtId="1" fontId="7" fillId="4" borderId="41" xfId="0" applyNumberFormat="1" applyFont="1" applyFill="1" applyBorder="1" applyAlignment="1" applyProtection="1">
      <alignment vertical="center"/>
    </xf>
    <xf numFmtId="1" fontId="7" fillId="4" borderId="51" xfId="0" applyNumberFormat="1" applyFont="1" applyFill="1" applyBorder="1" applyAlignment="1" applyProtection="1">
      <alignment vertical="center"/>
    </xf>
    <xf numFmtId="0" fontId="10" fillId="2" borderId="9" xfId="0" applyFont="1" applyFill="1" applyBorder="1" applyAlignment="1" applyProtection="1">
      <alignment horizontal="center" vertical="center" wrapText="1"/>
      <protection locked="0"/>
    </xf>
    <xf numFmtId="1" fontId="7" fillId="0" borderId="12" xfId="0" applyNumberFormat="1" applyFont="1" applyBorder="1" applyAlignment="1" applyProtection="1">
      <alignment vertical="center" wrapText="1"/>
    </xf>
    <xf numFmtId="1" fontId="7" fillId="0" borderId="39" xfId="0" applyNumberFormat="1" applyFont="1" applyBorder="1" applyAlignment="1" applyProtection="1">
      <alignment vertical="center" wrapText="1"/>
    </xf>
    <xf numFmtId="1" fontId="7" fillId="4" borderId="10" xfId="0" applyNumberFormat="1" applyFont="1" applyFill="1" applyBorder="1" applyAlignment="1" applyProtection="1">
      <alignment vertical="center"/>
    </xf>
    <xf numFmtId="1" fontId="7" fillId="4" borderId="10" xfId="0" applyNumberFormat="1" applyFont="1" applyFill="1" applyBorder="1" applyAlignment="1" applyProtection="1">
      <alignment vertical="center" wrapText="1"/>
    </xf>
    <xf numFmtId="1" fontId="7" fillId="0" borderId="10" xfId="0" applyNumberFormat="1" applyFont="1" applyBorder="1" applyAlignment="1" applyProtection="1">
      <alignment vertical="center"/>
      <protection locked="0"/>
    </xf>
    <xf numFmtId="1" fontId="7" fillId="4" borderId="11" xfId="0" applyNumberFormat="1" applyFont="1" applyFill="1" applyBorder="1" applyAlignment="1" applyProtection="1">
      <alignment vertical="center"/>
    </xf>
    <xf numFmtId="1" fontId="7" fillId="4" borderId="26" xfId="0" applyNumberFormat="1" applyFont="1" applyFill="1" applyBorder="1" applyAlignment="1" applyProtection="1">
      <alignment vertical="center"/>
    </xf>
    <xf numFmtId="1" fontId="40" fillId="4" borderId="41" xfId="0" applyNumberFormat="1" applyFont="1" applyFill="1" applyBorder="1" applyAlignment="1" applyProtection="1">
      <alignment horizontal="center" vertical="center"/>
    </xf>
    <xf numFmtId="1" fontId="9" fillId="2" borderId="18" xfId="0" applyNumberFormat="1" applyFont="1" applyFill="1" applyBorder="1" applyProtection="1">
      <protection locked="0"/>
    </xf>
    <xf numFmtId="1" fontId="5" fillId="2" borderId="18" xfId="0" applyNumberFormat="1" applyFont="1" applyFill="1" applyBorder="1" applyAlignment="1" applyProtection="1">
      <alignment vertical="center"/>
      <protection locked="0"/>
    </xf>
    <xf numFmtId="1" fontId="5" fillId="2" borderId="18" xfId="0" applyNumberFormat="1" applyFont="1" applyFill="1" applyBorder="1" applyAlignment="1" applyProtection="1">
      <alignment vertical="center" wrapText="1"/>
      <protection locked="0"/>
    </xf>
    <xf numFmtId="164" fontId="7" fillId="0" borderId="1" xfId="0" applyNumberFormat="1" applyFont="1" applyBorder="1" applyAlignment="1" applyProtection="1">
      <alignment horizontal="center" vertical="center" wrapText="1"/>
    </xf>
    <xf numFmtId="164" fontId="7" fillId="0" borderId="12" xfId="0" applyNumberFormat="1" applyFont="1" applyBorder="1" applyAlignment="1" applyProtection="1">
      <alignment vertical="center" wrapText="1"/>
    </xf>
    <xf numFmtId="0" fontId="20" fillId="0" borderId="3" xfId="0" applyFont="1" applyBorder="1" applyAlignment="1" applyProtection="1">
      <alignment horizontal="center" vertical="center" wrapText="1"/>
      <protection locked="0"/>
    </xf>
    <xf numFmtId="0" fontId="22" fillId="0" borderId="0" xfId="0" applyFont="1" applyAlignment="1">
      <alignment horizontal="center" wrapText="1"/>
    </xf>
    <xf numFmtId="0" fontId="37" fillId="0" borderId="0" xfId="0" applyFont="1" applyAlignment="1">
      <alignment horizontal="center" wrapText="1"/>
    </xf>
    <xf numFmtId="0" fontId="37" fillId="0" borderId="0" xfId="0" applyFont="1" applyFill="1" applyAlignment="1">
      <alignment horizontal="center" wrapText="1"/>
    </xf>
    <xf numFmtId="0" fontId="20" fillId="11" borderId="1" xfId="0" applyFont="1" applyFill="1" applyBorder="1" applyAlignment="1" applyProtection="1">
      <alignment horizontal="center" vertical="center" wrapText="1"/>
      <protection locked="0"/>
    </xf>
    <xf numFmtId="0" fontId="20" fillId="11" borderId="2"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5" xfId="0" applyFont="1" applyFill="1" applyBorder="1" applyAlignment="1" applyProtection="1">
      <alignment horizontal="center" vertical="center" wrapText="1"/>
      <protection locked="0"/>
    </xf>
    <xf numFmtId="0" fontId="20" fillId="11" borderId="24" xfId="0" applyFont="1" applyFill="1" applyBorder="1" applyAlignment="1" applyProtection="1">
      <alignment horizontal="center" vertical="center" wrapText="1"/>
      <protection locked="0"/>
    </xf>
    <xf numFmtId="0" fontId="3" fillId="0" borderId="14" xfId="0" applyFont="1" applyBorder="1"/>
    <xf numFmtId="0" fontId="38" fillId="8" borderId="0" xfId="0" applyFont="1" applyFill="1" applyAlignment="1">
      <alignment wrapText="1"/>
    </xf>
    <xf numFmtId="2" fontId="20" fillId="0" borderId="3" xfId="0" applyNumberFormat="1" applyFont="1" applyBorder="1" applyAlignment="1" applyProtection="1">
      <alignment horizontal="center" wrapText="1"/>
      <protection locked="0"/>
    </xf>
    <xf numFmtId="0" fontId="20" fillId="0" borderId="5" xfId="0" applyFont="1" applyBorder="1" applyProtection="1">
      <protection locked="0"/>
    </xf>
    <xf numFmtId="0" fontId="20" fillId="0" borderId="1" xfId="0" applyFont="1" applyBorder="1" applyProtection="1">
      <protection locked="0"/>
    </xf>
    <xf numFmtId="2" fontId="20" fillId="0" borderId="1" xfId="0" applyNumberFormat="1" applyFont="1" applyBorder="1" applyAlignment="1" applyProtection="1">
      <alignment horizontal="center" wrapText="1"/>
      <protection locked="0"/>
    </xf>
    <xf numFmtId="0" fontId="20" fillId="0" borderId="1" xfId="0" applyFont="1" applyBorder="1" applyAlignment="1" applyProtection="1">
      <alignment horizontal="center"/>
      <protection locked="0"/>
    </xf>
    <xf numFmtId="0" fontId="20" fillId="0" borderId="10" xfId="0" applyFont="1" applyBorder="1" applyAlignment="1" applyProtection="1">
      <alignment horizontal="center"/>
      <protection locked="0"/>
    </xf>
    <xf numFmtId="3" fontId="20" fillId="0" borderId="1" xfId="0" applyNumberFormat="1" applyFont="1" applyBorder="1" applyAlignment="1" applyProtection="1">
      <alignment horizontal="center" wrapText="1"/>
      <protection locked="0"/>
    </xf>
    <xf numFmtId="0" fontId="20" fillId="0" borderId="3" xfId="0" applyFont="1" applyBorder="1" applyAlignment="1" applyProtection="1">
      <alignment horizontal="right"/>
      <protection locked="0"/>
    </xf>
    <xf numFmtId="0" fontId="20" fillId="11" borderId="3" xfId="0" applyFont="1" applyFill="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2" xfId="0" applyFont="1" applyBorder="1" applyAlignment="1" applyProtection="1">
      <alignment horizontal="center"/>
      <protection locked="0"/>
    </xf>
    <xf numFmtId="2" fontId="20" fillId="0" borderId="3" xfId="0" applyNumberFormat="1" applyFont="1" applyBorder="1" applyAlignment="1" applyProtection="1">
      <alignment horizontal="center"/>
      <protection locked="0"/>
    </xf>
    <xf numFmtId="2" fontId="20" fillId="0" borderId="1" xfId="0" applyNumberFormat="1" applyFont="1" applyBorder="1" applyAlignment="1" applyProtection="1">
      <alignment horizontal="center"/>
      <protection locked="0"/>
    </xf>
    <xf numFmtId="2" fontId="20" fillId="0" borderId="2" xfId="0" applyNumberFormat="1" applyFont="1" applyBorder="1" applyAlignment="1" applyProtection="1">
      <alignment horizontal="center"/>
      <protection locked="0"/>
    </xf>
    <xf numFmtId="2" fontId="20" fillId="0" borderId="5" xfId="0" applyNumberFormat="1" applyFont="1" applyBorder="1" applyAlignment="1" applyProtection="1">
      <alignment horizontal="center"/>
      <protection locked="0"/>
    </xf>
    <xf numFmtId="0" fontId="47" fillId="0" borderId="0" xfId="0" applyFont="1" applyProtection="1">
      <protection locked="0"/>
    </xf>
    <xf numFmtId="0" fontId="48" fillId="0" borderId="0" xfId="0" applyFont="1" applyProtection="1">
      <protection locked="0"/>
    </xf>
    <xf numFmtId="0" fontId="16" fillId="2"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49" fillId="0" borderId="1" xfId="0" applyFont="1" applyBorder="1" applyAlignment="1" applyProtection="1">
      <alignment vertical="center" wrapText="1"/>
      <protection locked="0"/>
    </xf>
    <xf numFmtId="0" fontId="6" fillId="0" borderId="1" xfId="0" applyFont="1" applyBorder="1" applyProtection="1">
      <protection locked="0"/>
    </xf>
    <xf numFmtId="2" fontId="6" fillId="0" borderId="1" xfId="0" applyNumberFormat="1" applyFont="1" applyBorder="1" applyAlignment="1" applyProtection="1">
      <alignment horizontal="right" vertical="center" wrapText="1"/>
      <protection locked="0"/>
    </xf>
    <xf numFmtId="2" fontId="6" fillId="0" borderId="2" xfId="0" applyNumberFormat="1" applyFont="1" applyBorder="1" applyAlignment="1" applyProtection="1">
      <alignment horizontal="right" vertical="center" wrapText="1"/>
      <protection locked="0"/>
    </xf>
    <xf numFmtId="1" fontId="49" fillId="0" borderId="1" xfId="0" applyNumberFormat="1" applyFont="1" applyBorder="1" applyAlignment="1" applyProtection="1">
      <alignment horizontal="center" vertical="center" wrapText="1"/>
      <protection locked="0"/>
    </xf>
    <xf numFmtId="0" fontId="49" fillId="0" borderId="1" xfId="0" applyFont="1" applyBorder="1" applyAlignment="1" applyProtection="1">
      <alignment horizontal="center" vertical="center"/>
      <protection locked="0"/>
    </xf>
    <xf numFmtId="1" fontId="6" fillId="0" borderId="1" xfId="0" applyNumberFormat="1" applyFont="1" applyBorder="1" applyAlignment="1" applyProtection="1">
      <alignment horizontal="center" vertical="center" wrapText="1"/>
      <protection locked="0"/>
    </xf>
    <xf numFmtId="1" fontId="6" fillId="0" borderId="2" xfId="0" applyNumberFormat="1" applyFont="1" applyBorder="1" applyAlignment="1" applyProtection="1">
      <alignment horizontal="center" vertical="center" wrapText="1"/>
      <protection locked="0"/>
    </xf>
    <xf numFmtId="9" fontId="6" fillId="0" borderId="1" xfId="1" applyFont="1" applyBorder="1" applyAlignment="1" applyProtection="1">
      <alignment vertical="center" wrapText="1"/>
      <protection locked="0"/>
    </xf>
    <xf numFmtId="9" fontId="6" fillId="0" borderId="3" xfId="1" applyFont="1" applyBorder="1" applyAlignment="1" applyProtection="1">
      <alignment vertical="center" wrapText="1"/>
      <protection locked="0"/>
    </xf>
    <xf numFmtId="9" fontId="6" fillId="0" borderId="2" xfId="1" applyFont="1" applyBorder="1" applyAlignment="1" applyProtection="1">
      <alignment vertical="center" wrapText="1"/>
      <protection locked="0"/>
    </xf>
    <xf numFmtId="0" fontId="6" fillId="0" borderId="2" xfId="0" applyFont="1" applyBorder="1" applyProtection="1">
      <protection locked="0"/>
    </xf>
    <xf numFmtId="0" fontId="6" fillId="0" borderId="0" xfId="0" applyFont="1" applyAlignment="1" applyProtection="1">
      <alignment horizontal="center" vertical="center"/>
      <protection locked="0"/>
    </xf>
    <xf numFmtId="0" fontId="6" fillId="0" borderId="3" xfId="0" applyFont="1" applyBorder="1" applyProtection="1">
      <protection locked="0"/>
    </xf>
    <xf numFmtId="0" fontId="6" fillId="0" borderId="54" xfId="0" applyFont="1" applyBorder="1" applyAlignment="1" applyProtection="1">
      <alignment horizontal="center" vertical="center"/>
      <protection locked="0"/>
    </xf>
    <xf numFmtId="9" fontId="7" fillId="0" borderId="10" xfId="1" applyFont="1" applyBorder="1" applyAlignment="1" applyProtection="1">
      <alignment vertical="center" wrapText="1"/>
    </xf>
    <xf numFmtId="0" fontId="6" fillId="0" borderId="55" xfId="0" applyFont="1" applyBorder="1" applyAlignment="1" applyProtection="1">
      <alignment horizontal="center" vertical="center"/>
      <protection locked="0"/>
    </xf>
    <xf numFmtId="9" fontId="7" fillId="0" borderId="2" xfId="1" applyFont="1" applyBorder="1" applyAlignment="1" applyProtection="1">
      <alignment vertical="center" wrapText="1"/>
    </xf>
    <xf numFmtId="0" fontId="0" fillId="8" borderId="0" xfId="0" applyFill="1"/>
    <xf numFmtId="0" fontId="6" fillId="8" borderId="0" xfId="0" applyFont="1" applyFill="1" applyProtection="1">
      <protection locked="0"/>
    </xf>
    <xf numFmtId="0" fontId="50" fillId="8" borderId="0" xfId="0" applyFont="1" applyFill="1"/>
    <xf numFmtId="0" fontId="50" fillId="8" borderId="0" xfId="0" applyFont="1" applyFill="1" applyProtection="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4" fontId="3" fillId="4" borderId="5" xfId="0" applyNumberFormat="1"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4" fontId="3" fillId="4" borderId="2" xfId="0" applyNumberFormat="1" applyFont="1" applyFill="1" applyBorder="1" applyAlignment="1" applyProtection="1">
      <alignment horizontal="center" vertical="center" wrapText="1"/>
      <protection locked="0"/>
    </xf>
    <xf numFmtId="0" fontId="3" fillId="0" borderId="15" xfId="0" applyFont="1" applyBorder="1" applyAlignment="1" applyProtection="1">
      <alignment horizontal="left" vertical="center" wrapText="1"/>
      <protection locked="0"/>
    </xf>
    <xf numFmtId="0" fontId="20" fillId="0" borderId="0" xfId="0" applyFont="1" applyAlignment="1" applyProtection="1">
      <alignment wrapText="1"/>
      <protection locked="0"/>
    </xf>
    <xf numFmtId="0" fontId="17" fillId="2" borderId="4"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21" fillId="3" borderId="0" xfId="0" applyFont="1" applyFill="1" applyAlignment="1" applyProtection="1">
      <alignment horizontal="center" wrapText="1"/>
      <protection locked="0"/>
    </xf>
    <xf numFmtId="0" fontId="17" fillId="2" borderId="4" xfId="0" applyFont="1" applyFill="1" applyBorder="1" applyAlignment="1" applyProtection="1">
      <alignment horizontal="center" wrapText="1"/>
      <protection locked="0"/>
    </xf>
    <xf numFmtId="0" fontId="17" fillId="2" borderId="5" xfId="0" applyFont="1" applyFill="1" applyBorder="1" applyAlignment="1" applyProtection="1">
      <alignment horizontal="center" wrapText="1"/>
      <protection locked="0"/>
    </xf>
    <xf numFmtId="0" fontId="17" fillId="2" borderId="6" xfId="0" applyFont="1" applyFill="1" applyBorder="1" applyAlignment="1" applyProtection="1">
      <alignment horizontal="center" wrapText="1"/>
      <protection locked="0"/>
    </xf>
    <xf numFmtId="0" fontId="38" fillId="8" borderId="0" xfId="3" applyFont="1" applyFill="1" applyAlignment="1" applyProtection="1">
      <alignment horizontal="left" wrapText="1"/>
      <protection locked="0"/>
    </xf>
    <xf numFmtId="0" fontId="32" fillId="3" borderId="28" xfId="3" applyFont="1" applyFill="1" applyBorder="1" applyAlignment="1" applyProtection="1">
      <alignment wrapText="1"/>
      <protection locked="0"/>
    </xf>
    <xf numFmtId="0" fontId="20" fillId="0" borderId="30" xfId="3" applyFont="1" applyBorder="1" applyAlignment="1" applyProtection="1">
      <alignment wrapText="1"/>
      <protection locked="0"/>
    </xf>
    <xf numFmtId="0" fontId="20" fillId="0" borderId="31" xfId="3" applyFont="1" applyBorder="1" applyAlignment="1" applyProtection="1">
      <alignment wrapText="1"/>
      <protection locked="0"/>
    </xf>
    <xf numFmtId="0" fontId="15" fillId="5" borderId="21" xfId="3" applyFont="1" applyFill="1" applyBorder="1" applyAlignment="1" applyProtection="1">
      <alignment horizontal="center" vertical="center" wrapText="1"/>
    </xf>
    <xf numFmtId="0" fontId="15" fillId="5" borderId="22" xfId="3" applyFont="1" applyFill="1" applyBorder="1" applyAlignment="1" applyProtection="1">
      <alignment horizontal="center" vertical="center" wrapText="1"/>
    </xf>
    <xf numFmtId="0" fontId="15" fillId="5" borderId="23" xfId="3" applyFont="1" applyFill="1" applyBorder="1" applyAlignment="1" applyProtection="1">
      <alignment horizontal="center" vertical="center" wrapText="1"/>
    </xf>
    <xf numFmtId="0" fontId="15" fillId="5" borderId="5" xfId="3" applyFont="1" applyFill="1" applyBorder="1" applyAlignment="1" applyProtection="1">
      <alignment horizontal="center" vertical="center" wrapText="1"/>
    </xf>
    <xf numFmtId="0" fontId="15" fillId="5" borderId="6" xfId="3" applyFont="1" applyFill="1" applyBorder="1" applyAlignment="1" applyProtection="1">
      <alignment horizontal="center" vertical="center" wrapText="1"/>
    </xf>
    <xf numFmtId="0" fontId="32" fillId="7" borderId="28" xfId="3" applyFont="1" applyFill="1" applyBorder="1" applyAlignment="1" applyProtection="1">
      <alignment wrapText="1"/>
      <protection locked="0"/>
    </xf>
    <xf numFmtId="0" fontId="32" fillId="9" borderId="28" xfId="3" applyFont="1" applyFill="1" applyBorder="1" applyAlignment="1" applyProtection="1">
      <alignment wrapText="1"/>
      <protection locked="0"/>
    </xf>
    <xf numFmtId="0" fontId="15" fillId="10" borderId="28" xfId="3" applyFont="1" applyFill="1" applyBorder="1" applyAlignment="1" applyProtection="1">
      <alignment horizontal="center" vertical="center" wrapText="1"/>
      <protection locked="0"/>
    </xf>
    <xf numFmtId="0" fontId="23" fillId="0" borderId="0" xfId="3" applyFont="1" applyAlignment="1" applyProtection="1">
      <alignment horizontal="right"/>
      <protection locked="0"/>
    </xf>
    <xf numFmtId="0" fontId="24" fillId="3" borderId="0" xfId="3" applyFont="1" applyFill="1" applyAlignment="1" applyProtection="1">
      <alignment horizontal="center" vertical="center" wrapText="1"/>
    </xf>
    <xf numFmtId="0" fontId="20" fillId="0" borderId="0" xfId="3" applyFont="1" applyBorder="1" applyAlignment="1" applyProtection="1">
      <alignment horizontal="left" vertical="center" wrapText="1"/>
      <protection locked="0"/>
    </xf>
    <xf numFmtId="0" fontId="20" fillId="0" borderId="0" xfId="3" applyFont="1" applyBorder="1" applyAlignment="1" applyProtection="1">
      <alignment horizontal="left"/>
      <protection locked="0"/>
    </xf>
    <xf numFmtId="0" fontId="15" fillId="5" borderId="4" xfId="3" applyFont="1" applyFill="1" applyBorder="1" applyAlignment="1" applyProtection="1">
      <alignment horizontal="left" vertical="center" wrapText="1"/>
    </xf>
    <xf numFmtId="0" fontId="15" fillId="5" borderId="9" xfId="3" applyFont="1" applyFill="1" applyBorder="1" applyAlignment="1" applyProtection="1">
      <alignment horizontal="left" vertical="center" wrapText="1"/>
    </xf>
    <xf numFmtId="0" fontId="30" fillId="5" borderId="5" xfId="3" applyFont="1" applyFill="1" applyBorder="1" applyAlignment="1" applyProtection="1">
      <alignment horizontal="center" vertical="center" wrapText="1"/>
    </xf>
    <xf numFmtId="0" fontId="30" fillId="5" borderId="10" xfId="3" applyFont="1" applyFill="1" applyBorder="1" applyAlignment="1" applyProtection="1">
      <alignment horizontal="center" vertical="center" wrapText="1"/>
    </xf>
    <xf numFmtId="0" fontId="30" fillId="5" borderId="20" xfId="3" applyFont="1" applyFill="1" applyBorder="1" applyAlignment="1" applyProtection="1">
      <alignment horizontal="center" vertical="center" wrapText="1"/>
    </xf>
    <xf numFmtId="0" fontId="30" fillId="5" borderId="24" xfId="3" applyFont="1" applyFill="1" applyBorder="1" applyAlignment="1" applyProtection="1">
      <alignment horizontal="center" vertical="center" wrapText="1"/>
    </xf>
    <xf numFmtId="1" fontId="30" fillId="5" borderId="20" xfId="4" applyNumberFormat="1" applyFont="1" applyFill="1" applyBorder="1" applyAlignment="1" applyProtection="1">
      <alignment horizontal="center" vertical="center" wrapText="1"/>
    </xf>
    <xf numFmtId="1" fontId="30" fillId="5" borderId="24" xfId="4" applyNumberFormat="1" applyFont="1" applyFill="1" applyBorder="1" applyAlignment="1" applyProtection="1">
      <alignment horizontal="center" vertical="center" wrapText="1"/>
    </xf>
    <xf numFmtId="0" fontId="13" fillId="3" borderId="0" xfId="2" applyFill="1" applyAlignment="1" applyProtection="1">
      <alignment horizontal="left"/>
      <protection locked="0"/>
    </xf>
    <xf numFmtId="0" fontId="0" fillId="3" borderId="0" xfId="2" applyFont="1" applyFill="1" applyAlignment="1" applyProtection="1">
      <alignment horizontal="left"/>
      <protection locked="0"/>
    </xf>
    <xf numFmtId="0" fontId="6" fillId="12" borderId="0" xfId="0" applyFont="1" applyFill="1" applyAlignment="1" applyProtection="1">
      <alignment horizontal="center" wrapText="1"/>
      <protection locked="0"/>
    </xf>
    <xf numFmtId="0" fontId="16" fillId="2" borderId="20"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2" fillId="0" borderId="0" xfId="0" applyFont="1" applyAlignment="1" applyProtection="1">
      <alignment horizontal="right"/>
      <protection locked="0"/>
    </xf>
    <xf numFmtId="0" fontId="16" fillId="2" borderId="4"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3" borderId="0" xfId="0" applyFont="1" applyFill="1" applyAlignment="1" applyProtection="1">
      <alignment horizontal="center" wrapText="1"/>
      <protection locked="0"/>
    </xf>
    <xf numFmtId="0" fontId="9" fillId="2" borderId="53" xfId="0" applyFont="1" applyFill="1" applyBorder="1" applyAlignment="1" applyProtection="1">
      <alignment horizontal="center" wrapText="1"/>
      <protection locked="0"/>
    </xf>
    <xf numFmtId="0" fontId="9" fillId="2" borderId="48" xfId="0" applyFont="1" applyFill="1" applyBorder="1" applyAlignment="1" applyProtection="1">
      <alignment horizontal="center" wrapText="1"/>
      <protection locked="0"/>
    </xf>
    <xf numFmtId="0" fontId="5" fillId="2" borderId="5"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textRotation="90"/>
      <protection locked="0"/>
    </xf>
    <xf numFmtId="0" fontId="5" fillId="2" borderId="9" xfId="0" applyFont="1" applyFill="1" applyBorder="1" applyAlignment="1" applyProtection="1">
      <alignment horizontal="center" vertical="center" textRotation="90"/>
      <protection locked="0"/>
    </xf>
    <xf numFmtId="0" fontId="5" fillId="2" borderId="4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protection locked="0"/>
    </xf>
    <xf numFmtId="0" fontId="35" fillId="2" borderId="42" xfId="0" applyFont="1" applyFill="1" applyBorder="1" applyAlignment="1" applyProtection="1">
      <alignment horizontal="left" vertical="center" wrapText="1"/>
      <protection locked="0"/>
    </xf>
    <xf numFmtId="0" fontId="35" fillId="2" borderId="43" xfId="0" applyFont="1" applyFill="1" applyBorder="1" applyAlignment="1" applyProtection="1">
      <alignment horizontal="left" vertical="center" wrapText="1"/>
      <protection locked="0"/>
    </xf>
    <xf numFmtId="0" fontId="35" fillId="2" borderId="44" xfId="0" applyFont="1" applyFill="1" applyBorder="1" applyAlignment="1" applyProtection="1">
      <alignment horizontal="left" vertical="center" wrapText="1"/>
      <protection locked="0"/>
    </xf>
    <xf numFmtId="0" fontId="35" fillId="2" borderId="45" xfId="0" applyFont="1" applyFill="1" applyBorder="1" applyAlignment="1" applyProtection="1">
      <alignment horizontal="left" vertical="center" wrapText="1"/>
      <protection locked="0"/>
    </xf>
    <xf numFmtId="0" fontId="35" fillId="2" borderId="46" xfId="0" applyFont="1" applyFill="1" applyBorder="1" applyAlignment="1" applyProtection="1">
      <alignment horizontal="left" vertical="center" wrapText="1"/>
      <protection locked="0"/>
    </xf>
    <xf numFmtId="0" fontId="35" fillId="2" borderId="47" xfId="0" applyFont="1" applyFill="1" applyBorder="1" applyAlignment="1" applyProtection="1">
      <alignment horizontal="left" vertical="center" wrapText="1"/>
      <protection locked="0"/>
    </xf>
    <xf numFmtId="0" fontId="35" fillId="2" borderId="5"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35" fillId="2" borderId="6" xfId="0" applyFont="1" applyFill="1" applyBorder="1" applyAlignment="1" applyProtection="1">
      <alignment horizontal="center" vertical="center"/>
      <protection locked="0"/>
    </xf>
    <xf numFmtId="0" fontId="6" fillId="3" borderId="41"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protection locked="0"/>
    </xf>
    <xf numFmtId="0" fontId="6" fillId="3" borderId="41"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41" xfId="0" applyFont="1" applyFill="1" applyBorder="1" applyAlignment="1" applyProtection="1">
      <alignment horizontal="left" vertical="center"/>
      <protection locked="0"/>
    </xf>
    <xf numFmtId="0" fontId="6" fillId="3" borderId="35"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protection locked="0"/>
    </xf>
    <xf numFmtId="1" fontId="6" fillId="0" borderId="49" xfId="0" applyNumberFormat="1" applyFont="1" applyFill="1" applyBorder="1" applyAlignment="1" applyProtection="1">
      <alignment horizontal="center" vertical="center"/>
    </xf>
    <xf numFmtId="1" fontId="6" fillId="0" borderId="50" xfId="0" applyNumberFormat="1"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protection locked="0"/>
    </xf>
    <xf numFmtId="0" fontId="4" fillId="3" borderId="0" xfId="0" applyFont="1" applyFill="1" applyAlignment="1" applyProtection="1">
      <alignment horizontal="center" wrapText="1"/>
      <protection locked="0"/>
    </xf>
    <xf numFmtId="0" fontId="2" fillId="2" borderId="39" xfId="0" applyFont="1" applyFill="1" applyBorder="1" applyAlignment="1">
      <alignment horizontal="center"/>
    </xf>
    <xf numFmtId="0" fontId="2" fillId="2" borderId="24" xfId="0" applyFont="1" applyFill="1" applyBorder="1" applyAlignment="1">
      <alignment horizontal="center"/>
    </xf>
    <xf numFmtId="0" fontId="36" fillId="8" borderId="41" xfId="0" applyFont="1" applyFill="1" applyBorder="1" applyAlignment="1">
      <alignment horizontal="left" wrapText="1"/>
    </xf>
    <xf numFmtId="0" fontId="36" fillId="8" borderId="35" xfId="0" applyFont="1" applyFill="1" applyBorder="1" applyAlignment="1">
      <alignment horizontal="left" wrapText="1"/>
    </xf>
    <xf numFmtId="0" fontId="36" fillId="8" borderId="36" xfId="0" applyFont="1" applyFill="1" applyBorder="1" applyAlignment="1">
      <alignment horizontal="left" wrapText="1"/>
    </xf>
    <xf numFmtId="0" fontId="6" fillId="3" borderId="0" xfId="0" applyFont="1" applyFill="1" applyAlignment="1" applyProtection="1">
      <alignment horizontal="left" vertical="top" wrapText="1"/>
      <protection locked="0"/>
    </xf>
    <xf numFmtId="0" fontId="6" fillId="3" borderId="0" xfId="0" applyFont="1" applyFill="1" applyAlignment="1" applyProtection="1">
      <alignment horizontal="left" wrapText="1"/>
      <protection locked="0"/>
    </xf>
    <xf numFmtId="0" fontId="16" fillId="2" borderId="15" xfId="0" applyFont="1" applyFill="1" applyBorder="1" applyAlignment="1" applyProtection="1">
      <alignment horizontal="center" vertical="center" wrapText="1"/>
      <protection locked="0"/>
    </xf>
    <xf numFmtId="0" fontId="17" fillId="2" borderId="39" xfId="0" applyFont="1" applyFill="1" applyBorder="1" applyAlignment="1" applyProtection="1">
      <alignment horizontal="center" wrapText="1"/>
      <protection locked="0"/>
    </xf>
    <xf numFmtId="0" fontId="17" fillId="2" borderId="24" xfId="0" applyFont="1" applyFill="1" applyBorder="1" applyAlignment="1" applyProtection="1">
      <alignment horizontal="center" wrapText="1"/>
      <protection locked="0"/>
    </xf>
    <xf numFmtId="0" fontId="17" fillId="2" borderId="25" xfId="0" applyFont="1" applyFill="1" applyBorder="1" applyAlignment="1" applyProtection="1">
      <alignment horizontal="center" wrapText="1"/>
      <protection locked="0"/>
    </xf>
    <xf numFmtId="0" fontId="16" fillId="2" borderId="4" xfId="0" applyFont="1" applyFill="1" applyBorder="1" applyAlignment="1" applyProtection="1">
      <alignment horizontal="center" vertical="center" textRotation="90"/>
      <protection locked="0"/>
    </xf>
    <xf numFmtId="0" fontId="16" fillId="2" borderId="14" xfId="0" applyFont="1" applyFill="1" applyBorder="1" applyAlignment="1" applyProtection="1">
      <alignment horizontal="center" vertical="center" textRotation="90"/>
      <protection locked="0"/>
    </xf>
    <xf numFmtId="0" fontId="16" fillId="2" borderId="2"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cellXfs>
  <cellStyles count="5">
    <cellStyle name="Normal" xfId="0" builtinId="0"/>
    <cellStyle name="Normal 2" xfId="2"/>
    <cellStyle name="Normal 3" xfId="3"/>
    <cellStyle name="Percent" xfId="1" builtinId="5"/>
    <cellStyle name="Percent 2" xfId="4"/>
  </cellStyles>
  <dxfs count="0"/>
  <tableStyles count="0" defaultTableStyle="TableStyleMedium2" defaultPivotStyle="PivotStyleLight16"/>
  <colors>
    <mruColors>
      <color rgb="FF0033CC"/>
      <color rgb="FFCCE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58"/>
  <sheetViews>
    <sheetView zoomScale="80" zoomScaleNormal="80" workbookViewId="0">
      <selection activeCell="U51" sqref="U51"/>
    </sheetView>
  </sheetViews>
  <sheetFormatPr defaultRowHeight="16.5" x14ac:dyDescent="0.3"/>
  <cols>
    <col min="1" max="1" width="8.7109375" style="55" customWidth="1"/>
    <col min="2" max="2" width="54.42578125" style="55" customWidth="1"/>
    <col min="3" max="3" width="7" style="56" bestFit="1" customWidth="1"/>
    <col min="4" max="4" width="12.42578125" style="56" customWidth="1"/>
    <col min="5" max="5" width="12.85546875" style="56" customWidth="1"/>
    <col min="6" max="6" width="12.42578125" style="56" customWidth="1"/>
    <col min="7" max="7" width="13.7109375" style="56" customWidth="1"/>
    <col min="8" max="8" width="11.85546875" style="56" customWidth="1"/>
    <col min="9" max="9" width="53" style="55" bestFit="1" customWidth="1"/>
    <col min="10" max="16384" width="9.140625" style="55"/>
  </cols>
  <sheetData>
    <row r="2" spans="1:9" ht="18" x14ac:dyDescent="0.35">
      <c r="A2" s="297" t="s">
        <v>158</v>
      </c>
      <c r="B2" s="297"/>
      <c r="C2" s="297"/>
      <c r="D2" s="297"/>
      <c r="E2" s="297"/>
      <c r="F2" s="297"/>
      <c r="G2" s="297"/>
      <c r="H2" s="297"/>
      <c r="I2" s="297"/>
    </row>
    <row r="3" spans="1:9" ht="17.25" thickBot="1" x14ac:dyDescent="0.35"/>
    <row r="4" spans="1:9" x14ac:dyDescent="0.3">
      <c r="A4" s="294" t="s">
        <v>159</v>
      </c>
      <c r="B4" s="295"/>
      <c r="C4" s="295"/>
      <c r="D4" s="295"/>
      <c r="E4" s="295"/>
      <c r="F4" s="295"/>
      <c r="G4" s="295"/>
      <c r="H4" s="295"/>
      <c r="I4" s="296"/>
    </row>
    <row r="5" spans="1:9" ht="17.25" thickBot="1" x14ac:dyDescent="0.35">
      <c r="A5" s="152" t="s">
        <v>165</v>
      </c>
      <c r="B5" s="153" t="s">
        <v>75</v>
      </c>
      <c r="C5" s="153" t="s">
        <v>243</v>
      </c>
      <c r="D5" s="154">
        <v>2017</v>
      </c>
      <c r="E5" s="154">
        <v>2018</v>
      </c>
      <c r="F5" s="154">
        <v>2019</v>
      </c>
      <c r="G5" s="154">
        <v>2020</v>
      </c>
      <c r="H5" s="154">
        <v>2021</v>
      </c>
      <c r="I5" s="155" t="s">
        <v>160</v>
      </c>
    </row>
    <row r="6" spans="1:9" ht="82.5" x14ac:dyDescent="0.3">
      <c r="A6" s="156" t="s">
        <v>207</v>
      </c>
      <c r="B6" s="157" t="s">
        <v>198</v>
      </c>
      <c r="C6" s="226" t="s">
        <v>244</v>
      </c>
      <c r="D6" s="240" t="s">
        <v>261</v>
      </c>
      <c r="E6" s="240" t="s">
        <v>262</v>
      </c>
      <c r="F6" s="241" t="s">
        <v>263</v>
      </c>
      <c r="G6" s="199" t="s">
        <v>264</v>
      </c>
      <c r="H6" s="199" t="s">
        <v>265</v>
      </c>
      <c r="I6" s="158" t="s">
        <v>346</v>
      </c>
    </row>
    <row r="7" spans="1:9" ht="66" x14ac:dyDescent="0.3">
      <c r="A7" s="159" t="s">
        <v>207</v>
      </c>
      <c r="B7" s="157" t="s">
        <v>199</v>
      </c>
      <c r="C7" s="226" t="s">
        <v>244</v>
      </c>
      <c r="D7" s="240" t="s">
        <v>266</v>
      </c>
      <c r="E7" s="240" t="s">
        <v>267</v>
      </c>
      <c r="F7" s="242" t="s">
        <v>268</v>
      </c>
      <c r="G7" s="199" t="s">
        <v>269</v>
      </c>
      <c r="H7" s="199" t="s">
        <v>270</v>
      </c>
      <c r="I7" s="158" t="s">
        <v>377</v>
      </c>
    </row>
    <row r="8" spans="1:9" x14ac:dyDescent="0.3">
      <c r="A8" s="159" t="s">
        <v>208</v>
      </c>
      <c r="B8" s="160" t="s">
        <v>200</v>
      </c>
      <c r="C8" s="226" t="s">
        <v>244</v>
      </c>
      <c r="D8" s="243">
        <v>0</v>
      </c>
      <c r="E8" s="243">
        <v>0</v>
      </c>
      <c r="F8" s="242">
        <v>0</v>
      </c>
      <c r="G8" s="200">
        <v>0</v>
      </c>
      <c r="H8" s="200">
        <v>0</v>
      </c>
      <c r="I8" s="161" t="s">
        <v>347</v>
      </c>
    </row>
    <row r="9" spans="1:9" ht="33" x14ac:dyDescent="0.3">
      <c r="A9" s="159" t="s">
        <v>209</v>
      </c>
      <c r="B9" s="162" t="s">
        <v>161</v>
      </c>
      <c r="C9" s="226" t="s">
        <v>244</v>
      </c>
      <c r="D9" s="243" t="s">
        <v>271</v>
      </c>
      <c r="E9" s="243" t="s">
        <v>272</v>
      </c>
      <c r="F9" s="244" t="s">
        <v>273</v>
      </c>
      <c r="G9" s="200" t="s">
        <v>274</v>
      </c>
      <c r="H9" s="200" t="s">
        <v>275</v>
      </c>
      <c r="I9" s="161" t="s">
        <v>348</v>
      </c>
    </row>
    <row r="10" spans="1:9" ht="33.75" thickBot="1" x14ac:dyDescent="0.35">
      <c r="A10" s="159" t="s">
        <v>250</v>
      </c>
      <c r="B10" s="163" t="s">
        <v>140</v>
      </c>
      <c r="C10" s="226" t="s">
        <v>244</v>
      </c>
      <c r="D10" s="243" t="s">
        <v>276</v>
      </c>
      <c r="E10" s="243" t="s">
        <v>277</v>
      </c>
      <c r="F10" s="245" t="s">
        <v>278</v>
      </c>
      <c r="G10" s="200" t="s">
        <v>279</v>
      </c>
      <c r="H10" s="246" t="s">
        <v>280</v>
      </c>
      <c r="I10" s="161" t="s">
        <v>349</v>
      </c>
    </row>
    <row r="11" spans="1:9" ht="18.75" customHeight="1" x14ac:dyDescent="0.3">
      <c r="A11" s="164">
        <v>2</v>
      </c>
      <c r="B11" s="162" t="s">
        <v>141</v>
      </c>
      <c r="C11" s="226" t="s">
        <v>244</v>
      </c>
      <c r="D11" s="243" t="s">
        <v>281</v>
      </c>
      <c r="E11" s="243" t="s">
        <v>282</v>
      </c>
      <c r="F11" s="243" t="s">
        <v>283</v>
      </c>
      <c r="G11" s="200" t="s">
        <v>284</v>
      </c>
      <c r="H11" s="200" t="s">
        <v>285</v>
      </c>
      <c r="I11" s="161" t="s">
        <v>350</v>
      </c>
    </row>
    <row r="12" spans="1:9" x14ac:dyDescent="0.3">
      <c r="A12" s="165" t="s">
        <v>211</v>
      </c>
      <c r="B12" s="162" t="s">
        <v>162</v>
      </c>
      <c r="C12" s="226" t="s">
        <v>244</v>
      </c>
      <c r="D12" s="243">
        <v>0</v>
      </c>
      <c r="E12" s="243">
        <v>0</v>
      </c>
      <c r="F12" s="243">
        <v>0</v>
      </c>
      <c r="G12" s="200">
        <v>0</v>
      </c>
      <c r="H12" s="200">
        <v>0</v>
      </c>
      <c r="I12" s="161" t="s">
        <v>347</v>
      </c>
    </row>
    <row r="13" spans="1:9" x14ac:dyDescent="0.3">
      <c r="A13" s="165" t="s">
        <v>212</v>
      </c>
      <c r="B13" s="162" t="s">
        <v>163</v>
      </c>
      <c r="C13" s="226" t="s">
        <v>244</v>
      </c>
      <c r="D13" s="243" t="s">
        <v>286</v>
      </c>
      <c r="E13" s="243" t="s">
        <v>287</v>
      </c>
      <c r="F13" s="243" t="s">
        <v>288</v>
      </c>
      <c r="G13" s="200" t="s">
        <v>289</v>
      </c>
      <c r="H13" s="200" t="s">
        <v>290</v>
      </c>
      <c r="I13" s="161" t="s">
        <v>351</v>
      </c>
    </row>
    <row r="14" spans="1:9" x14ac:dyDescent="0.3">
      <c r="A14" s="164">
        <v>3</v>
      </c>
      <c r="B14" s="166" t="s">
        <v>239</v>
      </c>
      <c r="C14" s="226" t="s">
        <v>244</v>
      </c>
      <c r="D14" s="243" t="s">
        <v>286</v>
      </c>
      <c r="E14" s="243" t="s">
        <v>287</v>
      </c>
      <c r="F14" s="243" t="s">
        <v>288</v>
      </c>
      <c r="G14" s="200" t="s">
        <v>289</v>
      </c>
      <c r="H14" s="200" t="s">
        <v>290</v>
      </c>
      <c r="I14" s="161" t="s">
        <v>351</v>
      </c>
    </row>
    <row r="15" spans="1:9" ht="99.75" x14ac:dyDescent="0.35">
      <c r="A15" s="164">
        <v>4</v>
      </c>
      <c r="B15" s="167" t="s">
        <v>249</v>
      </c>
      <c r="C15" s="230" t="s">
        <v>25</v>
      </c>
      <c r="D15" s="200">
        <v>52.99</v>
      </c>
      <c r="E15" s="200">
        <v>62.42</v>
      </c>
      <c r="F15" s="200">
        <v>69.459999999999994</v>
      </c>
      <c r="G15" s="200">
        <v>65.13</v>
      </c>
      <c r="H15" s="200">
        <v>66.760000000000005</v>
      </c>
      <c r="I15" s="161" t="s">
        <v>352</v>
      </c>
    </row>
    <row r="16" spans="1:9" ht="148.5" x14ac:dyDescent="0.3">
      <c r="A16" s="164">
        <v>5</v>
      </c>
      <c r="B16" s="167" t="s">
        <v>245</v>
      </c>
      <c r="C16" s="230" t="s">
        <v>25</v>
      </c>
      <c r="D16" s="200">
        <v>100</v>
      </c>
      <c r="E16" s="200">
        <v>100</v>
      </c>
      <c r="F16" s="200">
        <v>100</v>
      </c>
      <c r="G16" s="200">
        <v>100</v>
      </c>
      <c r="H16" s="200">
        <v>100</v>
      </c>
      <c r="I16" s="161" t="s">
        <v>353</v>
      </c>
    </row>
    <row r="17" spans="1:15" ht="35.25" customHeight="1" x14ac:dyDescent="0.3">
      <c r="A17" s="164">
        <v>6</v>
      </c>
      <c r="B17" s="167" t="s">
        <v>246</v>
      </c>
      <c r="C17" s="230" t="s">
        <v>25</v>
      </c>
      <c r="D17" s="200">
        <v>50.8</v>
      </c>
      <c r="E17" s="200">
        <v>60.39</v>
      </c>
      <c r="F17" s="200">
        <v>86.23</v>
      </c>
      <c r="G17" s="200">
        <v>85.34</v>
      </c>
      <c r="H17" s="200">
        <v>36.369999999999997</v>
      </c>
      <c r="I17" s="161" t="s">
        <v>354</v>
      </c>
    </row>
    <row r="18" spans="1:15" ht="33" x14ac:dyDescent="0.3">
      <c r="A18" s="164">
        <v>7</v>
      </c>
      <c r="B18" s="167" t="s">
        <v>247</v>
      </c>
      <c r="C18" s="230"/>
      <c r="D18" s="200">
        <v>2.42</v>
      </c>
      <c r="E18" s="200">
        <v>1.72</v>
      </c>
      <c r="F18" s="200">
        <v>1.57</v>
      </c>
      <c r="G18" s="200">
        <v>1.88</v>
      </c>
      <c r="H18" s="200">
        <v>3.16</v>
      </c>
      <c r="I18" s="161" t="s">
        <v>355</v>
      </c>
    </row>
    <row r="19" spans="1:15" ht="66.75" thickBot="1" x14ac:dyDescent="0.35">
      <c r="A19" s="168">
        <v>8</v>
      </c>
      <c r="B19" s="169" t="s">
        <v>248</v>
      </c>
      <c r="C19" s="231" t="s">
        <v>25</v>
      </c>
      <c r="D19" s="201">
        <v>3.22</v>
      </c>
      <c r="E19" s="201">
        <v>4.59</v>
      </c>
      <c r="F19" s="201">
        <v>5.13</v>
      </c>
      <c r="G19" s="201">
        <v>6.97</v>
      </c>
      <c r="H19" s="201">
        <v>3.82</v>
      </c>
      <c r="I19" s="170" t="s">
        <v>356</v>
      </c>
    </row>
    <row r="20" spans="1:15" x14ac:dyDescent="0.3">
      <c r="A20" s="298" t="s">
        <v>142</v>
      </c>
      <c r="B20" s="299"/>
      <c r="C20" s="299"/>
      <c r="D20" s="299"/>
      <c r="E20" s="299"/>
      <c r="F20" s="299"/>
      <c r="G20" s="299"/>
      <c r="H20" s="299"/>
      <c r="I20" s="300"/>
    </row>
    <row r="21" spans="1:15" ht="17.25" thickBot="1" x14ac:dyDescent="0.35">
      <c r="A21" s="152" t="s">
        <v>165</v>
      </c>
      <c r="B21" s="153" t="s">
        <v>75</v>
      </c>
      <c r="C21" s="153"/>
      <c r="D21" s="154">
        <v>2017</v>
      </c>
      <c r="E21" s="154">
        <v>2018</v>
      </c>
      <c r="F21" s="154">
        <v>2019</v>
      </c>
      <c r="G21" s="154">
        <v>2020</v>
      </c>
      <c r="H21" s="154">
        <v>2021</v>
      </c>
      <c r="I21" s="171" t="s">
        <v>160</v>
      </c>
    </row>
    <row r="22" spans="1:15" ht="33" x14ac:dyDescent="0.3">
      <c r="A22" s="172">
        <v>1</v>
      </c>
      <c r="B22" s="173" t="s">
        <v>143</v>
      </c>
      <c r="C22" s="226" t="s">
        <v>244</v>
      </c>
      <c r="D22" s="247" t="s">
        <v>291</v>
      </c>
      <c r="E22" s="248" t="s">
        <v>292</v>
      </c>
      <c r="F22" s="249" t="s">
        <v>293</v>
      </c>
      <c r="G22" s="195" t="s">
        <v>294</v>
      </c>
      <c r="H22" s="195" t="s">
        <v>295</v>
      </c>
      <c r="I22" s="174" t="s">
        <v>357</v>
      </c>
    </row>
    <row r="23" spans="1:15" ht="33.75" thickBot="1" x14ac:dyDescent="0.35">
      <c r="A23" s="175" t="s">
        <v>207</v>
      </c>
      <c r="B23" s="169" t="s">
        <v>144</v>
      </c>
      <c r="C23" s="226" t="s">
        <v>244</v>
      </c>
      <c r="D23" s="247" t="s">
        <v>291</v>
      </c>
      <c r="E23" s="250" t="s">
        <v>292</v>
      </c>
      <c r="F23" s="250" t="s">
        <v>293</v>
      </c>
      <c r="G23" s="196" t="s">
        <v>294</v>
      </c>
      <c r="H23" s="196" t="s">
        <v>295</v>
      </c>
      <c r="I23" s="174" t="s">
        <v>357</v>
      </c>
    </row>
    <row r="24" spans="1:15" x14ac:dyDescent="0.3">
      <c r="A24" s="294" t="s">
        <v>145</v>
      </c>
      <c r="B24" s="295"/>
      <c r="C24" s="295"/>
      <c r="D24" s="295"/>
      <c r="E24" s="295"/>
      <c r="F24" s="295"/>
      <c r="G24" s="295"/>
      <c r="H24" s="295"/>
      <c r="I24" s="296"/>
    </row>
    <row r="25" spans="1:15" ht="17.25" thickBot="1" x14ac:dyDescent="0.35">
      <c r="A25" s="152" t="s">
        <v>165</v>
      </c>
      <c r="B25" s="153" t="s">
        <v>75</v>
      </c>
      <c r="C25" s="153"/>
      <c r="D25" s="154">
        <v>2017</v>
      </c>
      <c r="E25" s="154">
        <v>2018</v>
      </c>
      <c r="F25" s="154">
        <v>2019</v>
      </c>
      <c r="G25" s="154">
        <v>2020</v>
      </c>
      <c r="H25" s="154">
        <v>2021</v>
      </c>
      <c r="I25" s="171" t="s">
        <v>160</v>
      </c>
    </row>
    <row r="26" spans="1:15" ht="33" x14ac:dyDescent="0.3">
      <c r="A26" s="159" t="s">
        <v>207</v>
      </c>
      <c r="B26" s="177" t="s">
        <v>223</v>
      </c>
      <c r="C26" s="226" t="s">
        <v>244</v>
      </c>
      <c r="D26" s="251" t="s">
        <v>296</v>
      </c>
      <c r="E26" s="251" t="s">
        <v>297</v>
      </c>
      <c r="F26" s="251" t="s">
        <v>298</v>
      </c>
      <c r="G26" s="251" t="s">
        <v>299</v>
      </c>
      <c r="H26" s="251" t="s">
        <v>300</v>
      </c>
      <c r="I26" s="174" t="s">
        <v>358</v>
      </c>
    </row>
    <row r="27" spans="1:15" x14ac:dyDescent="0.3">
      <c r="A27" s="159" t="s">
        <v>208</v>
      </c>
      <c r="B27" s="163" t="s">
        <v>197</v>
      </c>
      <c r="C27" s="232" t="s">
        <v>244</v>
      </c>
      <c r="D27" s="252" t="s">
        <v>301</v>
      </c>
      <c r="E27" s="252" t="s">
        <v>302</v>
      </c>
      <c r="F27" s="251" t="s">
        <v>303</v>
      </c>
      <c r="G27" s="197" t="s">
        <v>304</v>
      </c>
      <c r="H27" s="197" t="s">
        <v>305</v>
      </c>
      <c r="I27" s="178" t="s">
        <v>359</v>
      </c>
      <c r="O27" s="151"/>
    </row>
    <row r="28" spans="1:15" x14ac:dyDescent="0.3">
      <c r="A28" s="159" t="s">
        <v>209</v>
      </c>
      <c r="B28" s="163" t="s">
        <v>259</v>
      </c>
      <c r="C28" s="232" t="s">
        <v>244</v>
      </c>
      <c r="D28" s="252" t="s">
        <v>306</v>
      </c>
      <c r="E28" s="252" t="s">
        <v>307</v>
      </c>
      <c r="F28" s="252" t="s">
        <v>308</v>
      </c>
      <c r="G28" s="252" t="s">
        <v>309</v>
      </c>
      <c r="H28" s="252" t="s">
        <v>310</v>
      </c>
      <c r="I28" s="255" t="s">
        <v>360</v>
      </c>
    </row>
    <row r="29" spans="1:15" x14ac:dyDescent="0.3">
      <c r="A29" s="159" t="s">
        <v>210</v>
      </c>
      <c r="B29" s="163" t="s">
        <v>195</v>
      </c>
      <c r="C29" s="232" t="s">
        <v>244</v>
      </c>
      <c r="D29" s="252" t="s">
        <v>311</v>
      </c>
      <c r="E29" s="252" t="s">
        <v>312</v>
      </c>
      <c r="F29" s="252" t="s">
        <v>313</v>
      </c>
      <c r="G29" s="197" t="s">
        <v>314</v>
      </c>
      <c r="H29" s="197" t="s">
        <v>315</v>
      </c>
      <c r="I29" s="178" t="s">
        <v>361</v>
      </c>
    </row>
    <row r="30" spans="1:15" x14ac:dyDescent="0.3">
      <c r="A30" s="159" t="s">
        <v>213</v>
      </c>
      <c r="B30" s="163" t="s">
        <v>196</v>
      </c>
      <c r="C30" s="232" t="s">
        <v>244</v>
      </c>
      <c r="D30" s="252">
        <v>0</v>
      </c>
      <c r="E30" s="252">
        <v>0</v>
      </c>
      <c r="F30" s="252">
        <v>0</v>
      </c>
      <c r="G30" s="197">
        <v>0</v>
      </c>
      <c r="H30" s="197">
        <v>0</v>
      </c>
      <c r="I30" s="178" t="s">
        <v>347</v>
      </c>
    </row>
    <row r="31" spans="1:15" x14ac:dyDescent="0.3">
      <c r="A31" s="56">
        <v>1</v>
      </c>
      <c r="B31" s="163" t="s">
        <v>146</v>
      </c>
      <c r="C31" s="232" t="s">
        <v>244</v>
      </c>
      <c r="D31" s="252" t="s">
        <v>316</v>
      </c>
      <c r="E31" s="252" t="s">
        <v>317</v>
      </c>
      <c r="F31" s="252" t="s">
        <v>318</v>
      </c>
      <c r="G31" s="252" t="s">
        <v>319</v>
      </c>
      <c r="H31" s="252" t="s">
        <v>320</v>
      </c>
      <c r="I31" s="256" t="s">
        <v>362</v>
      </c>
    </row>
    <row r="32" spans="1:15" ht="17.25" thickBot="1" x14ac:dyDescent="0.35">
      <c r="A32" s="179">
        <v>2</v>
      </c>
      <c r="B32" s="169" t="s">
        <v>147</v>
      </c>
      <c r="C32" s="231" t="s">
        <v>25</v>
      </c>
      <c r="D32" s="253" t="s">
        <v>321</v>
      </c>
      <c r="E32" s="253" t="s">
        <v>322</v>
      </c>
      <c r="F32" s="253" t="s">
        <v>323</v>
      </c>
      <c r="G32" s="196" t="s">
        <v>324</v>
      </c>
      <c r="H32" s="196" t="s">
        <v>325</v>
      </c>
      <c r="I32" s="176" t="s">
        <v>363</v>
      </c>
    </row>
    <row r="33" spans="1:9" x14ac:dyDescent="0.3">
      <c r="A33" s="294" t="s">
        <v>148</v>
      </c>
      <c r="B33" s="295"/>
      <c r="C33" s="295"/>
      <c r="D33" s="295"/>
      <c r="E33" s="295"/>
      <c r="F33" s="295"/>
      <c r="G33" s="295"/>
      <c r="H33" s="295"/>
      <c r="I33" s="296"/>
    </row>
    <row r="34" spans="1:9" ht="17.25" thickBot="1" x14ac:dyDescent="0.35">
      <c r="A34" s="152" t="s">
        <v>165</v>
      </c>
      <c r="B34" s="153" t="s">
        <v>75</v>
      </c>
      <c r="C34" s="153"/>
      <c r="D34" s="154">
        <v>2017</v>
      </c>
      <c r="E34" s="154">
        <v>2018</v>
      </c>
      <c r="F34" s="154">
        <v>2019</v>
      </c>
      <c r="G34" s="154">
        <v>2020</v>
      </c>
      <c r="H34" s="154">
        <v>2021</v>
      </c>
      <c r="I34" s="155" t="s">
        <v>160</v>
      </c>
    </row>
    <row r="35" spans="1:9" x14ac:dyDescent="0.3">
      <c r="A35" s="159" t="s">
        <v>207</v>
      </c>
      <c r="B35" s="180" t="s">
        <v>149</v>
      </c>
      <c r="C35" s="233" t="s">
        <v>244</v>
      </c>
      <c r="D35" s="251" t="s">
        <v>330</v>
      </c>
      <c r="E35" s="251" t="s">
        <v>334</v>
      </c>
      <c r="F35" s="251" t="s">
        <v>338</v>
      </c>
      <c r="G35" s="195" t="s">
        <v>342</v>
      </c>
      <c r="H35" s="195" t="s">
        <v>326</v>
      </c>
      <c r="I35" s="174" t="s">
        <v>364</v>
      </c>
    </row>
    <row r="36" spans="1:9" x14ac:dyDescent="0.3">
      <c r="A36" s="159" t="s">
        <v>208</v>
      </c>
      <c r="B36" s="181" t="s">
        <v>150</v>
      </c>
      <c r="C36" s="234" t="s">
        <v>244</v>
      </c>
      <c r="D36" s="252" t="s">
        <v>331</v>
      </c>
      <c r="E36" s="252" t="s">
        <v>335</v>
      </c>
      <c r="F36" s="252" t="s">
        <v>339</v>
      </c>
      <c r="G36" s="197" t="s">
        <v>343</v>
      </c>
      <c r="H36" s="197" t="s">
        <v>327</v>
      </c>
      <c r="I36" s="178" t="s">
        <v>365</v>
      </c>
    </row>
    <row r="37" spans="1:9" x14ac:dyDescent="0.3">
      <c r="A37" s="159" t="s">
        <v>209</v>
      </c>
      <c r="B37" s="181" t="s">
        <v>205</v>
      </c>
      <c r="C37" s="234" t="s">
        <v>244</v>
      </c>
      <c r="D37" s="252" t="s">
        <v>332</v>
      </c>
      <c r="E37" s="252" t="s">
        <v>336</v>
      </c>
      <c r="F37" s="252" t="s">
        <v>340</v>
      </c>
      <c r="G37" s="197" t="s">
        <v>344</v>
      </c>
      <c r="H37" s="197" t="s">
        <v>328</v>
      </c>
      <c r="I37" s="178" t="s">
        <v>366</v>
      </c>
    </row>
    <row r="38" spans="1:9" x14ac:dyDescent="0.3">
      <c r="A38" s="56">
        <v>1</v>
      </c>
      <c r="B38" s="181" t="s">
        <v>151</v>
      </c>
      <c r="C38" s="234" t="s">
        <v>244</v>
      </c>
      <c r="D38" s="252" t="s">
        <v>333</v>
      </c>
      <c r="E38" s="252" t="s">
        <v>337</v>
      </c>
      <c r="F38" s="252" t="s">
        <v>341</v>
      </c>
      <c r="G38" s="197" t="s">
        <v>345</v>
      </c>
      <c r="H38" s="197" t="s">
        <v>329</v>
      </c>
      <c r="I38" s="178" t="s">
        <v>367</v>
      </c>
    </row>
    <row r="39" spans="1:9" ht="17.25" thickBot="1" x14ac:dyDescent="0.35">
      <c r="A39" s="179">
        <v>2</v>
      </c>
      <c r="B39" s="169" t="s">
        <v>152</v>
      </c>
      <c r="C39" s="231" t="s">
        <v>25</v>
      </c>
      <c r="D39" s="253">
        <v>51.8</v>
      </c>
      <c r="E39" s="253">
        <v>48.1</v>
      </c>
      <c r="F39" s="253">
        <v>43.56</v>
      </c>
      <c r="G39" s="196">
        <v>42.58</v>
      </c>
      <c r="H39" s="196">
        <v>47.33</v>
      </c>
      <c r="I39" s="176" t="s">
        <v>368</v>
      </c>
    </row>
    <row r="40" spans="1:9" x14ac:dyDescent="0.3">
      <c r="A40" s="294" t="s">
        <v>153</v>
      </c>
      <c r="B40" s="295"/>
      <c r="C40" s="295"/>
      <c r="D40" s="295"/>
      <c r="E40" s="295"/>
      <c r="F40" s="295"/>
      <c r="G40" s="295"/>
      <c r="H40" s="295"/>
      <c r="I40" s="296"/>
    </row>
    <row r="41" spans="1:9" ht="17.25" thickBot="1" x14ac:dyDescent="0.35">
      <c r="A41" s="152" t="s">
        <v>139</v>
      </c>
      <c r="B41" s="153" t="s">
        <v>75</v>
      </c>
      <c r="C41" s="153"/>
      <c r="D41" s="154">
        <v>2017</v>
      </c>
      <c r="E41" s="154">
        <v>2018</v>
      </c>
      <c r="F41" s="154">
        <v>2019</v>
      </c>
      <c r="G41" s="154">
        <v>2020</v>
      </c>
      <c r="H41" s="154">
        <v>2021</v>
      </c>
      <c r="I41" s="155" t="s">
        <v>160</v>
      </c>
    </row>
    <row r="42" spans="1:9" x14ac:dyDescent="0.3">
      <c r="A42" s="172">
        <v>1</v>
      </c>
      <c r="B42" s="173" t="s">
        <v>154</v>
      </c>
      <c r="C42" s="235" t="s">
        <v>244</v>
      </c>
      <c r="D42" s="251">
        <v>389.267</v>
      </c>
      <c r="E42" s="251">
        <v>377.87299999999999</v>
      </c>
      <c r="F42" s="251">
        <v>417.04300000000001</v>
      </c>
      <c r="G42" s="195">
        <v>256.214</v>
      </c>
      <c r="H42" s="195">
        <v>535.87099999999998</v>
      </c>
      <c r="I42" s="174" t="s">
        <v>369</v>
      </c>
    </row>
    <row r="43" spans="1:9" x14ac:dyDescent="0.3">
      <c r="A43" s="172">
        <v>2</v>
      </c>
      <c r="B43" s="173" t="s">
        <v>206</v>
      </c>
      <c r="C43" s="235" t="s">
        <v>244</v>
      </c>
      <c r="D43" s="251">
        <v>465.31200000000001</v>
      </c>
      <c r="E43" s="251">
        <v>468.39699999999999</v>
      </c>
      <c r="F43" s="251">
        <v>506.81700000000001</v>
      </c>
      <c r="G43" s="195">
        <v>305.67700000000002</v>
      </c>
      <c r="H43" s="195">
        <v>638.90300000000002</v>
      </c>
      <c r="I43" s="174" t="s">
        <v>370</v>
      </c>
    </row>
    <row r="44" spans="1:9" ht="33" x14ac:dyDescent="0.3">
      <c r="A44" s="182">
        <v>4</v>
      </c>
      <c r="B44" s="167" t="s">
        <v>252</v>
      </c>
      <c r="C44" s="230" t="s">
        <v>25</v>
      </c>
      <c r="D44" s="197">
        <v>0.97</v>
      </c>
      <c r="E44" s="197">
        <v>0.97</v>
      </c>
      <c r="F44" s="197">
        <v>0.9</v>
      </c>
      <c r="G44" s="197">
        <v>0.5</v>
      </c>
      <c r="H44" s="197">
        <v>2.69</v>
      </c>
      <c r="I44" s="178" t="s">
        <v>371</v>
      </c>
    </row>
    <row r="45" spans="1:9" ht="153.75" customHeight="1" x14ac:dyDescent="0.35">
      <c r="A45" s="182">
        <v>5</v>
      </c>
      <c r="B45" s="167" t="s">
        <v>253</v>
      </c>
      <c r="C45" s="230" t="s">
        <v>25</v>
      </c>
      <c r="D45" s="197">
        <v>1.25</v>
      </c>
      <c r="E45" s="197">
        <v>1.19</v>
      </c>
      <c r="F45" s="197">
        <v>1.79</v>
      </c>
      <c r="G45" s="197">
        <v>1.1000000000000001</v>
      </c>
      <c r="H45" s="197">
        <v>2.25</v>
      </c>
      <c r="I45" s="293" t="s">
        <v>552</v>
      </c>
    </row>
    <row r="46" spans="1:9" ht="66" x14ac:dyDescent="0.3">
      <c r="A46" s="182">
        <v>6</v>
      </c>
      <c r="B46" s="167" t="s">
        <v>254</v>
      </c>
      <c r="C46" s="230" t="s">
        <v>25</v>
      </c>
      <c r="D46" s="197">
        <v>1.37</v>
      </c>
      <c r="E46" s="197">
        <v>1.6</v>
      </c>
      <c r="F46" s="197">
        <v>1.36</v>
      </c>
      <c r="G46" s="197">
        <v>0.8</v>
      </c>
      <c r="H46" s="197">
        <v>1.02</v>
      </c>
      <c r="I46" s="178" t="s">
        <v>372</v>
      </c>
    </row>
    <row r="47" spans="1:9" ht="17.25" thickBot="1" x14ac:dyDescent="0.35">
      <c r="A47" s="179">
        <v>7</v>
      </c>
      <c r="B47" s="169" t="s">
        <v>155</v>
      </c>
      <c r="C47" s="231" t="s">
        <v>244</v>
      </c>
      <c r="D47" s="253">
        <v>0</v>
      </c>
      <c r="E47" s="253">
        <v>0</v>
      </c>
      <c r="F47" s="253">
        <v>0</v>
      </c>
      <c r="G47" s="196">
        <v>0</v>
      </c>
      <c r="H47" s="196">
        <v>0</v>
      </c>
      <c r="I47" s="176" t="s">
        <v>347</v>
      </c>
    </row>
    <row r="48" spans="1:9" x14ac:dyDescent="0.3">
      <c r="A48" s="294" t="s">
        <v>164</v>
      </c>
      <c r="B48" s="295"/>
      <c r="C48" s="295"/>
      <c r="D48" s="295"/>
      <c r="E48" s="295"/>
      <c r="F48" s="295"/>
      <c r="G48" s="295"/>
      <c r="H48" s="295"/>
      <c r="I48" s="296"/>
    </row>
    <row r="49" spans="1:9" ht="17.25" thickBot="1" x14ac:dyDescent="0.35">
      <c r="A49" s="183" t="s">
        <v>165</v>
      </c>
      <c r="B49" s="184" t="s">
        <v>75</v>
      </c>
      <c r="C49" s="184"/>
      <c r="D49" s="154">
        <v>2017</v>
      </c>
      <c r="E49" s="154">
        <v>2018</v>
      </c>
      <c r="F49" s="154">
        <v>2019</v>
      </c>
      <c r="G49" s="154">
        <v>2020</v>
      </c>
      <c r="H49" s="154">
        <v>2021</v>
      </c>
      <c r="I49" s="185" t="s">
        <v>160</v>
      </c>
    </row>
    <row r="50" spans="1:9" x14ac:dyDescent="0.3">
      <c r="A50" s="186">
        <v>1</v>
      </c>
      <c r="B50" s="187" t="s">
        <v>156</v>
      </c>
      <c r="C50" s="236" t="s">
        <v>244</v>
      </c>
      <c r="D50" s="254">
        <v>213.167</v>
      </c>
      <c r="E50" s="254">
        <v>263.733</v>
      </c>
      <c r="F50" s="254">
        <v>304.16699999999997</v>
      </c>
      <c r="G50" s="198">
        <v>309.28199999999998</v>
      </c>
      <c r="H50" s="198">
        <v>287.51499999999999</v>
      </c>
      <c r="I50" s="188" t="s">
        <v>375</v>
      </c>
    </row>
    <row r="51" spans="1:9" x14ac:dyDescent="0.3">
      <c r="A51" s="189" t="s">
        <v>201</v>
      </c>
      <c r="B51" s="167" t="s">
        <v>202</v>
      </c>
      <c r="C51" s="230" t="s">
        <v>251</v>
      </c>
      <c r="D51" s="190">
        <v>181</v>
      </c>
      <c r="E51" s="190">
        <v>188</v>
      </c>
      <c r="F51" s="190">
        <v>187</v>
      </c>
      <c r="G51" s="190">
        <v>188</v>
      </c>
      <c r="H51" s="190">
        <v>182</v>
      </c>
      <c r="I51" s="178" t="s">
        <v>373</v>
      </c>
    </row>
    <row r="52" spans="1:9" x14ac:dyDescent="0.3">
      <c r="A52" s="182">
        <v>2</v>
      </c>
      <c r="B52" s="167" t="s">
        <v>157</v>
      </c>
      <c r="C52" s="230" t="s">
        <v>244</v>
      </c>
      <c r="D52" s="252">
        <v>247.328</v>
      </c>
      <c r="E52" s="252">
        <v>306.06099999999998</v>
      </c>
      <c r="F52" s="252">
        <v>351.10599999999999</v>
      </c>
      <c r="G52" s="197">
        <v>356.71800000000002</v>
      </c>
      <c r="H52" s="197">
        <v>329.10500000000002</v>
      </c>
      <c r="I52" s="178" t="s">
        <v>376</v>
      </c>
    </row>
    <row r="53" spans="1:9" ht="17.25" thickBot="1" x14ac:dyDescent="0.35">
      <c r="A53" s="191" t="s">
        <v>203</v>
      </c>
      <c r="B53" s="192" t="s">
        <v>204</v>
      </c>
      <c r="C53" s="237" t="s">
        <v>251</v>
      </c>
      <c r="D53" s="193">
        <v>156</v>
      </c>
      <c r="E53" s="193">
        <v>162</v>
      </c>
      <c r="F53" s="193">
        <v>162</v>
      </c>
      <c r="G53" s="193">
        <v>163</v>
      </c>
      <c r="H53" s="193">
        <v>159</v>
      </c>
      <c r="I53" s="194" t="s">
        <v>374</v>
      </c>
    </row>
    <row r="54" spans="1:9" x14ac:dyDescent="0.3">
      <c r="B54" s="57"/>
      <c r="C54" s="227"/>
    </row>
    <row r="55" spans="1:9" x14ac:dyDescent="0.3">
      <c r="D55" s="138"/>
    </row>
    <row r="56" spans="1:9" ht="33" x14ac:dyDescent="0.3">
      <c r="B56" s="135" t="s">
        <v>242</v>
      </c>
      <c r="C56" s="228"/>
    </row>
    <row r="58" spans="1:9" ht="186" customHeight="1" x14ac:dyDescent="0.3">
      <c r="B58" s="239" t="s">
        <v>255</v>
      </c>
      <c r="C58" s="229"/>
    </row>
  </sheetData>
  <sheetProtection algorithmName="SHA-512" hashValue="Q4qttyO4s2dYXMnQqw9kpJdU44lO5nPv+VpwJkecbkuRdJ58h2S/V9dtrtDT51W8U8V61fZvo2/c7UjySBfxWg==" saltValue="SLuNk3zPdSLdJAnu+iYykA==" spinCount="100000" sheet="1" formatColumns="0" formatRows="0"/>
  <mergeCells count="7">
    <mergeCell ref="A40:I40"/>
    <mergeCell ref="A48:I48"/>
    <mergeCell ref="A2:I2"/>
    <mergeCell ref="A4:I4"/>
    <mergeCell ref="A20:I20"/>
    <mergeCell ref="A24:I24"/>
    <mergeCell ref="A33:I33"/>
  </mergeCells>
  <pageMargins left="0.7" right="0.7" top="0.75" bottom="0.75" header="0.3" footer="0.3"/>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A1:AC37"/>
  <sheetViews>
    <sheetView zoomScale="71" zoomScaleNormal="71" workbookViewId="0">
      <selection activeCell="AA4" sqref="AA4"/>
    </sheetView>
  </sheetViews>
  <sheetFormatPr defaultRowHeight="16.5" x14ac:dyDescent="0.3"/>
  <cols>
    <col min="1" max="1" width="41" style="133" bestFit="1" customWidth="1"/>
    <col min="2" max="2" width="12" style="75" customWidth="1"/>
    <col min="3" max="3" width="14" style="75" customWidth="1"/>
    <col min="4" max="4" width="11.28515625" style="75" customWidth="1"/>
    <col min="5" max="5" width="10" style="134" bestFit="1" customWidth="1"/>
    <col min="6" max="8" width="4.7109375" style="75" customWidth="1"/>
    <col min="9" max="9" width="8.85546875" style="134" customWidth="1"/>
    <col min="10" max="12" width="4.7109375" style="75" customWidth="1"/>
    <col min="13" max="13" width="9.140625" style="75" customWidth="1"/>
    <col min="14" max="16" width="4.7109375" style="75" customWidth="1"/>
    <col min="17" max="17" width="9.42578125" style="75" customWidth="1"/>
    <col min="18" max="20" width="4.7109375" style="75" customWidth="1"/>
    <col min="21" max="21" width="8.42578125" style="75" customWidth="1"/>
    <col min="22" max="24" width="4.7109375" style="75" customWidth="1"/>
    <col min="25" max="25" width="8.28515625" style="75" customWidth="1"/>
    <col min="26" max="26" width="40.7109375" style="75" customWidth="1"/>
    <col min="27" max="27" width="9.140625" style="75"/>
    <col min="28" max="28" width="26.42578125" style="75" bestFit="1" customWidth="1"/>
    <col min="29" max="29" width="7.42578125" style="75" bestFit="1" customWidth="1"/>
    <col min="30" max="16384" width="9.140625" style="75"/>
  </cols>
  <sheetData>
    <row r="1" spans="1:29" x14ac:dyDescent="0.3">
      <c r="A1" s="313"/>
      <c r="B1" s="313"/>
      <c r="C1" s="313"/>
      <c r="D1" s="313"/>
      <c r="E1" s="313"/>
      <c r="F1" s="313"/>
      <c r="G1" s="313"/>
      <c r="H1" s="313"/>
      <c r="I1" s="313"/>
      <c r="J1" s="313"/>
      <c r="K1" s="313"/>
      <c r="L1" s="313"/>
      <c r="M1" s="313"/>
      <c r="N1" s="313"/>
      <c r="O1" s="313"/>
      <c r="P1" s="313"/>
      <c r="Q1" s="313"/>
      <c r="R1" s="313"/>
      <c r="S1" s="313"/>
      <c r="T1" s="313"/>
      <c r="U1" s="313"/>
      <c r="V1" s="313"/>
      <c r="W1" s="313"/>
      <c r="X1" s="313"/>
      <c r="Y1" s="313"/>
    </row>
    <row r="2" spans="1:29" ht="18" x14ac:dyDescent="0.3">
      <c r="A2" s="76"/>
      <c r="B2" s="314" t="s">
        <v>166</v>
      </c>
      <c r="C2" s="314"/>
      <c r="D2" s="314"/>
      <c r="E2" s="314"/>
      <c r="F2" s="314"/>
      <c r="G2" s="314"/>
      <c r="H2" s="314"/>
      <c r="I2" s="314"/>
      <c r="J2" s="314"/>
      <c r="K2" s="314"/>
      <c r="L2" s="314"/>
      <c r="M2" s="314"/>
      <c r="N2" s="314"/>
      <c r="O2" s="314"/>
      <c r="P2" s="314"/>
      <c r="Q2" s="314"/>
      <c r="R2" s="314"/>
      <c r="S2" s="314"/>
      <c r="T2" s="314"/>
      <c r="U2" s="314"/>
      <c r="V2" s="314"/>
      <c r="W2" s="314"/>
      <c r="X2" s="314"/>
      <c r="Y2" s="77"/>
      <c r="Z2" s="78"/>
    </row>
    <row r="3" spans="1:29" x14ac:dyDescent="0.3">
      <c r="A3" s="76"/>
      <c r="B3" s="78"/>
      <c r="C3" s="78"/>
      <c r="D3" s="78"/>
      <c r="E3" s="79"/>
      <c r="F3" s="78"/>
      <c r="G3" s="78"/>
      <c r="H3" s="78"/>
      <c r="I3" s="79"/>
      <c r="J3" s="78"/>
      <c r="K3" s="78"/>
      <c r="L3" s="78"/>
      <c r="M3" s="78"/>
      <c r="N3" s="78"/>
      <c r="O3" s="78"/>
      <c r="P3" s="78"/>
      <c r="Q3" s="78"/>
      <c r="R3" s="78"/>
      <c r="S3" s="78"/>
      <c r="T3" s="78"/>
      <c r="U3" s="78"/>
      <c r="V3" s="78"/>
      <c r="W3" s="78"/>
      <c r="X3" s="78"/>
      <c r="Y3" s="78"/>
      <c r="Z3" s="78"/>
    </row>
    <row r="4" spans="1:29" x14ac:dyDescent="0.3">
      <c r="A4" s="80" t="s">
        <v>60</v>
      </c>
      <c r="B4" s="315" t="s">
        <v>553</v>
      </c>
      <c r="C4" s="316"/>
      <c r="D4" s="316"/>
      <c r="E4" s="316"/>
      <c r="F4" s="316"/>
      <c r="G4" s="316"/>
      <c r="H4" s="316"/>
      <c r="I4" s="316"/>
      <c r="J4" s="316"/>
      <c r="K4" s="316"/>
      <c r="L4" s="316"/>
      <c r="M4" s="316"/>
      <c r="N4" s="316"/>
      <c r="O4" s="316"/>
      <c r="P4" s="316"/>
      <c r="Q4" s="316"/>
      <c r="R4" s="316"/>
      <c r="S4" s="316"/>
      <c r="T4" s="316"/>
      <c r="U4" s="316"/>
      <c r="V4" s="316"/>
      <c r="W4" s="316"/>
      <c r="X4" s="316"/>
      <c r="Y4" s="316"/>
      <c r="Z4" s="316"/>
    </row>
    <row r="5" spans="1:29" x14ac:dyDescent="0.3">
      <c r="A5" s="76"/>
      <c r="B5" s="78"/>
      <c r="C5" s="78"/>
      <c r="D5" s="78"/>
      <c r="E5" s="79"/>
      <c r="F5" s="78"/>
      <c r="G5" s="78"/>
      <c r="H5" s="78"/>
      <c r="I5" s="79"/>
      <c r="J5" s="78"/>
      <c r="K5" s="78"/>
      <c r="L5" s="78"/>
      <c r="M5" s="78"/>
      <c r="N5" s="78"/>
      <c r="O5" s="78"/>
      <c r="P5" s="78"/>
      <c r="Q5" s="78"/>
      <c r="R5" s="78"/>
      <c r="S5" s="78"/>
      <c r="T5" s="78"/>
      <c r="U5" s="78"/>
      <c r="V5" s="78"/>
      <c r="W5" s="78"/>
      <c r="X5" s="78"/>
      <c r="Y5" s="78"/>
      <c r="Z5" s="78"/>
    </row>
    <row r="6" spans="1:29" ht="21" x14ac:dyDescent="0.35">
      <c r="A6" s="76" t="s">
        <v>167</v>
      </c>
      <c r="B6" s="78"/>
      <c r="C6" s="81"/>
      <c r="D6" s="81"/>
      <c r="E6" s="82"/>
      <c r="F6" s="78"/>
      <c r="G6" s="78"/>
      <c r="H6" s="78"/>
      <c r="I6" s="79"/>
      <c r="J6" s="78"/>
      <c r="K6" s="78"/>
      <c r="L6" s="78"/>
      <c r="M6" s="78"/>
      <c r="N6" s="78"/>
      <c r="O6" s="78"/>
      <c r="P6" s="78"/>
      <c r="Q6" s="78"/>
      <c r="R6" s="78"/>
      <c r="S6" s="78"/>
      <c r="T6" s="78"/>
      <c r="U6" s="78"/>
      <c r="V6" s="78"/>
      <c r="W6" s="78"/>
      <c r="X6" s="78"/>
      <c r="Y6" s="78"/>
      <c r="Z6" s="78"/>
    </row>
    <row r="7" spans="1:29" ht="20.25" thickBot="1" x14ac:dyDescent="0.4">
      <c r="A7" s="76"/>
      <c r="B7" s="78"/>
      <c r="C7" s="83"/>
      <c r="D7" s="83"/>
      <c r="E7" s="82"/>
      <c r="F7" s="78"/>
      <c r="G7" s="78"/>
      <c r="H7" s="78"/>
      <c r="I7" s="79"/>
      <c r="J7" s="78"/>
      <c r="K7" s="78"/>
      <c r="L7" s="78"/>
      <c r="M7" s="78"/>
      <c r="N7" s="78"/>
      <c r="O7" s="78"/>
      <c r="P7" s="78"/>
      <c r="Q7" s="78"/>
      <c r="R7" s="78"/>
      <c r="S7" s="78"/>
      <c r="T7" s="78"/>
      <c r="U7" s="78"/>
      <c r="V7" s="78"/>
      <c r="W7" s="78"/>
      <c r="X7" s="78"/>
      <c r="Y7" s="78"/>
      <c r="Z7" s="78"/>
    </row>
    <row r="8" spans="1:29" ht="37.5" customHeight="1" x14ac:dyDescent="0.3">
      <c r="A8" s="317" t="s">
        <v>61</v>
      </c>
      <c r="B8" s="319" t="s">
        <v>62</v>
      </c>
      <c r="C8" s="319" t="s">
        <v>63</v>
      </c>
      <c r="D8" s="321" t="s">
        <v>256</v>
      </c>
      <c r="E8" s="323" t="s">
        <v>257</v>
      </c>
      <c r="F8" s="305" t="s">
        <v>64</v>
      </c>
      <c r="G8" s="306"/>
      <c r="H8" s="306"/>
      <c r="I8" s="307"/>
      <c r="J8" s="305" t="s">
        <v>65</v>
      </c>
      <c r="K8" s="306"/>
      <c r="L8" s="306"/>
      <c r="M8" s="307"/>
      <c r="N8" s="305" t="s">
        <v>66</v>
      </c>
      <c r="O8" s="306"/>
      <c r="P8" s="306"/>
      <c r="Q8" s="307"/>
      <c r="R8" s="305" t="s">
        <v>67</v>
      </c>
      <c r="S8" s="306"/>
      <c r="T8" s="306"/>
      <c r="U8" s="307"/>
      <c r="V8" s="308" t="s">
        <v>68</v>
      </c>
      <c r="W8" s="308"/>
      <c r="X8" s="308"/>
      <c r="Y8" s="305"/>
      <c r="Z8" s="309"/>
    </row>
    <row r="9" spans="1:29" ht="59.25" customHeight="1" thickBot="1" x14ac:dyDescent="0.35">
      <c r="A9" s="318"/>
      <c r="B9" s="320"/>
      <c r="C9" s="320"/>
      <c r="D9" s="322"/>
      <c r="E9" s="324"/>
      <c r="F9" s="84" t="s">
        <v>69</v>
      </c>
      <c r="G9" s="85" t="s">
        <v>70</v>
      </c>
      <c r="H9" s="85" t="s">
        <v>71</v>
      </c>
      <c r="I9" s="86" t="s">
        <v>25</v>
      </c>
      <c r="J9" s="84" t="s">
        <v>69</v>
      </c>
      <c r="K9" s="84" t="s">
        <v>70</v>
      </c>
      <c r="L9" s="84" t="s">
        <v>71</v>
      </c>
      <c r="M9" s="87" t="s">
        <v>25</v>
      </c>
      <c r="N9" s="84" t="s">
        <v>69</v>
      </c>
      <c r="O9" s="84" t="s">
        <v>70</v>
      </c>
      <c r="P9" s="84" t="s">
        <v>71</v>
      </c>
      <c r="Q9" s="84" t="s">
        <v>25</v>
      </c>
      <c r="R9" s="84" t="s">
        <v>69</v>
      </c>
      <c r="S9" s="84" t="s">
        <v>70</v>
      </c>
      <c r="T9" s="84" t="s">
        <v>71</v>
      </c>
      <c r="U9" s="88" t="s">
        <v>25</v>
      </c>
      <c r="V9" s="88" t="s">
        <v>69</v>
      </c>
      <c r="W9" s="88" t="s">
        <v>70</v>
      </c>
      <c r="X9" s="88" t="s">
        <v>71</v>
      </c>
      <c r="Y9" s="89" t="s">
        <v>25</v>
      </c>
      <c r="Z9" s="90" t="s">
        <v>182</v>
      </c>
    </row>
    <row r="10" spans="1:29" ht="90.75" thickBot="1" x14ac:dyDescent="0.35">
      <c r="A10" s="91" t="s">
        <v>72</v>
      </c>
      <c r="B10" s="92">
        <f>SUM(B11,B17,B23,B22,B29)</f>
        <v>284</v>
      </c>
      <c r="C10" s="92">
        <f>SUM(C11,C17,C23,C22,C29)</f>
        <v>182</v>
      </c>
      <c r="D10" s="93" t="s">
        <v>111</v>
      </c>
      <c r="E10" s="94">
        <f>C10/B10*100</f>
        <v>64.08450704225352</v>
      </c>
      <c r="F10" s="92">
        <f t="shared" ref="F10:X10" si="0">SUM(F11,F17,F23,F22,F29)</f>
        <v>18</v>
      </c>
      <c r="G10" s="92">
        <f t="shared" si="0"/>
        <v>20</v>
      </c>
      <c r="H10" s="92">
        <f t="shared" si="0"/>
        <v>38</v>
      </c>
      <c r="I10" s="94">
        <f>H10/C10*100</f>
        <v>20.87912087912088</v>
      </c>
      <c r="J10" s="92">
        <f t="shared" si="0"/>
        <v>31</v>
      </c>
      <c r="K10" s="92">
        <f t="shared" si="0"/>
        <v>28</v>
      </c>
      <c r="L10" s="92">
        <f t="shared" si="0"/>
        <v>59</v>
      </c>
      <c r="M10" s="92">
        <f>L10/C10*100</f>
        <v>32.417582417582416</v>
      </c>
      <c r="N10" s="92">
        <f t="shared" si="0"/>
        <v>20</v>
      </c>
      <c r="O10" s="92">
        <f t="shared" si="0"/>
        <v>8</v>
      </c>
      <c r="P10" s="92">
        <f t="shared" si="0"/>
        <v>28</v>
      </c>
      <c r="Q10" s="92">
        <f>P10/C10*100</f>
        <v>15.384615384615385</v>
      </c>
      <c r="R10" s="92">
        <f t="shared" si="0"/>
        <v>19</v>
      </c>
      <c r="S10" s="92">
        <f t="shared" si="0"/>
        <v>14</v>
      </c>
      <c r="T10" s="92">
        <f t="shared" si="0"/>
        <v>33</v>
      </c>
      <c r="U10" s="92">
        <f>T10/C10*100</f>
        <v>18.131868131868131</v>
      </c>
      <c r="V10" s="92">
        <f t="shared" si="0"/>
        <v>11</v>
      </c>
      <c r="W10" s="92">
        <f t="shared" si="0"/>
        <v>13</v>
      </c>
      <c r="X10" s="92">
        <f t="shared" si="0"/>
        <v>24</v>
      </c>
      <c r="Y10" s="92">
        <f>X10/C10*100</f>
        <v>13.186813186813188</v>
      </c>
      <c r="Z10" s="95" t="s">
        <v>73</v>
      </c>
    </row>
    <row r="11" spans="1:29" ht="17.25" thickBot="1" x14ac:dyDescent="0.35">
      <c r="A11" s="96" t="s">
        <v>74</v>
      </c>
      <c r="B11" s="97">
        <f>SUM(B12:B16)</f>
        <v>179</v>
      </c>
      <c r="C11" s="97">
        <f>SUM(C12:C16)</f>
        <v>124</v>
      </c>
      <c r="D11" s="98" t="s">
        <v>111</v>
      </c>
      <c r="E11" s="99">
        <f>C11/B11*100</f>
        <v>69.273743016759781</v>
      </c>
      <c r="F11" s="97">
        <f t="shared" ref="F11:X11" si="1">SUM(F12:F16)</f>
        <v>15</v>
      </c>
      <c r="G11" s="97">
        <f t="shared" si="1"/>
        <v>19</v>
      </c>
      <c r="H11" s="97">
        <f t="shared" si="1"/>
        <v>34</v>
      </c>
      <c r="I11" s="99">
        <f t="shared" ref="I11:I34" si="2">H11/C11*100</f>
        <v>27.419354838709676</v>
      </c>
      <c r="J11" s="97">
        <f t="shared" si="1"/>
        <v>23</v>
      </c>
      <c r="K11" s="97">
        <f t="shared" si="1"/>
        <v>23</v>
      </c>
      <c r="L11" s="97">
        <f t="shared" si="1"/>
        <v>46</v>
      </c>
      <c r="M11" s="92">
        <f t="shared" ref="M11:M34" si="3">L11/C11*100</f>
        <v>37.096774193548384</v>
      </c>
      <c r="N11" s="97">
        <f t="shared" si="1"/>
        <v>11</v>
      </c>
      <c r="O11" s="97">
        <f t="shared" si="1"/>
        <v>5</v>
      </c>
      <c r="P11" s="97">
        <f t="shared" si="1"/>
        <v>16</v>
      </c>
      <c r="Q11" s="92">
        <f t="shared" ref="Q11:Q34" si="4">P11/C11*100</f>
        <v>12.903225806451612</v>
      </c>
      <c r="R11" s="97">
        <f t="shared" si="1"/>
        <v>8</v>
      </c>
      <c r="S11" s="97">
        <f t="shared" si="1"/>
        <v>6</v>
      </c>
      <c r="T11" s="97">
        <f t="shared" si="1"/>
        <v>14</v>
      </c>
      <c r="U11" s="92">
        <f t="shared" ref="U11:U34" si="5">T11/C11*100</f>
        <v>11.29032258064516</v>
      </c>
      <c r="V11" s="97">
        <f t="shared" si="1"/>
        <v>8</v>
      </c>
      <c r="W11" s="97">
        <f t="shared" si="1"/>
        <v>6</v>
      </c>
      <c r="X11" s="100">
        <f t="shared" si="1"/>
        <v>14</v>
      </c>
      <c r="Y11" s="92">
        <f t="shared" ref="Y11:Y34" si="6">X11/C11*100</f>
        <v>11.29032258064516</v>
      </c>
      <c r="Z11" s="310" t="s">
        <v>378</v>
      </c>
      <c r="AB11" s="101" t="s">
        <v>75</v>
      </c>
      <c r="AC11" s="102" t="s">
        <v>1</v>
      </c>
    </row>
    <row r="12" spans="1:29" ht="17.25" thickBot="1" x14ac:dyDescent="0.35">
      <c r="A12" s="103" t="s">
        <v>76</v>
      </c>
      <c r="B12" s="104">
        <v>49</v>
      </c>
      <c r="C12" s="105">
        <f>SUM(H12,L12,P12,T12,X12)</f>
        <v>35</v>
      </c>
      <c r="D12" s="104">
        <v>16400</v>
      </c>
      <c r="E12" s="94">
        <f t="shared" ref="E12:E16" si="7">C12/B12*100</f>
        <v>71.428571428571431</v>
      </c>
      <c r="F12" s="104">
        <v>0</v>
      </c>
      <c r="G12" s="104">
        <v>0</v>
      </c>
      <c r="H12" s="105">
        <f t="shared" ref="H12:H16" si="8">SUM(F12:G12)</f>
        <v>0</v>
      </c>
      <c r="I12" s="94">
        <f t="shared" si="2"/>
        <v>0</v>
      </c>
      <c r="J12" s="104">
        <v>7</v>
      </c>
      <c r="K12" s="104">
        <v>5</v>
      </c>
      <c r="L12" s="105">
        <f t="shared" ref="L12:L16" si="9">SUM(J12:K12)</f>
        <v>12</v>
      </c>
      <c r="M12" s="92">
        <f t="shared" si="3"/>
        <v>34.285714285714285</v>
      </c>
      <c r="N12" s="104">
        <v>3</v>
      </c>
      <c r="O12" s="104">
        <v>2</v>
      </c>
      <c r="P12" s="105">
        <f t="shared" ref="P12:P16" si="10">SUM(N12:O12)</f>
        <v>5</v>
      </c>
      <c r="Q12" s="92">
        <f t="shared" si="4"/>
        <v>14.285714285714285</v>
      </c>
      <c r="R12" s="104">
        <v>5</v>
      </c>
      <c r="S12" s="104">
        <v>4</v>
      </c>
      <c r="T12" s="105">
        <f t="shared" ref="T12:T16" si="11">SUM(R12:S12)</f>
        <v>9</v>
      </c>
      <c r="U12" s="92">
        <f t="shared" si="5"/>
        <v>25.714285714285712</v>
      </c>
      <c r="V12" s="104">
        <v>5</v>
      </c>
      <c r="W12" s="104">
        <v>4</v>
      </c>
      <c r="X12" s="106">
        <f t="shared" ref="X12:X16" si="12">SUM(V12:W12)</f>
        <v>9</v>
      </c>
      <c r="Y12" s="137">
        <f t="shared" si="6"/>
        <v>25.714285714285712</v>
      </c>
      <c r="Z12" s="303"/>
      <c r="AB12" s="107" t="s">
        <v>77</v>
      </c>
      <c r="AC12" s="108">
        <v>47.7</v>
      </c>
    </row>
    <row r="13" spans="1:29" ht="17.25" thickBot="1" x14ac:dyDescent="0.35">
      <c r="A13" s="109" t="s">
        <v>78</v>
      </c>
      <c r="B13" s="110">
        <v>26</v>
      </c>
      <c r="C13" s="139">
        <f>SUM(H13,L13,P13,T13,X13)</f>
        <v>20</v>
      </c>
      <c r="D13" s="110">
        <v>15800</v>
      </c>
      <c r="E13" s="94">
        <f t="shared" si="7"/>
        <v>76.923076923076934</v>
      </c>
      <c r="F13" s="110">
        <v>1</v>
      </c>
      <c r="G13" s="110">
        <v>0</v>
      </c>
      <c r="H13" s="111">
        <f t="shared" si="8"/>
        <v>1</v>
      </c>
      <c r="I13" s="94">
        <f t="shared" si="2"/>
        <v>5</v>
      </c>
      <c r="J13" s="110">
        <v>6</v>
      </c>
      <c r="K13" s="110">
        <v>8</v>
      </c>
      <c r="L13" s="111">
        <f t="shared" si="9"/>
        <v>14</v>
      </c>
      <c r="M13" s="92">
        <f t="shared" si="3"/>
        <v>70</v>
      </c>
      <c r="N13" s="110">
        <v>4</v>
      </c>
      <c r="O13" s="110">
        <v>1</v>
      </c>
      <c r="P13" s="111">
        <f t="shared" si="10"/>
        <v>5</v>
      </c>
      <c r="Q13" s="92">
        <f t="shared" si="4"/>
        <v>25</v>
      </c>
      <c r="R13" s="110">
        <v>0</v>
      </c>
      <c r="S13" s="110">
        <v>0</v>
      </c>
      <c r="T13" s="111">
        <f t="shared" si="11"/>
        <v>0</v>
      </c>
      <c r="U13" s="92">
        <f t="shared" si="5"/>
        <v>0</v>
      </c>
      <c r="V13" s="110">
        <v>0</v>
      </c>
      <c r="W13" s="110">
        <v>0</v>
      </c>
      <c r="X13" s="112">
        <f t="shared" si="12"/>
        <v>0</v>
      </c>
      <c r="Y13" s="137">
        <f t="shared" si="6"/>
        <v>0</v>
      </c>
      <c r="Z13" s="303"/>
      <c r="AB13" s="107" t="s">
        <v>79</v>
      </c>
      <c r="AC13" s="108">
        <v>47.27</v>
      </c>
    </row>
    <row r="14" spans="1:29" ht="17.25" thickBot="1" x14ac:dyDescent="0.35">
      <c r="A14" s="109" t="s">
        <v>80</v>
      </c>
      <c r="B14" s="110">
        <v>35</v>
      </c>
      <c r="C14" s="139">
        <f t="shared" ref="C14:C15" si="13">SUM(H14,L14,P14,T14,X14)</f>
        <v>27</v>
      </c>
      <c r="D14" s="110">
        <v>11100</v>
      </c>
      <c r="E14" s="94">
        <f t="shared" si="7"/>
        <v>77.142857142857153</v>
      </c>
      <c r="F14" s="110">
        <v>6</v>
      </c>
      <c r="G14" s="110">
        <v>4</v>
      </c>
      <c r="H14" s="111">
        <f t="shared" si="8"/>
        <v>10</v>
      </c>
      <c r="I14" s="94">
        <f t="shared" si="2"/>
        <v>37.037037037037038</v>
      </c>
      <c r="J14" s="110">
        <v>2</v>
      </c>
      <c r="K14" s="110">
        <v>4</v>
      </c>
      <c r="L14" s="111">
        <f t="shared" si="9"/>
        <v>6</v>
      </c>
      <c r="M14" s="92">
        <f t="shared" si="3"/>
        <v>22.222222222222221</v>
      </c>
      <c r="N14" s="110">
        <v>2</v>
      </c>
      <c r="O14" s="110">
        <v>1</v>
      </c>
      <c r="P14" s="111">
        <f t="shared" si="10"/>
        <v>3</v>
      </c>
      <c r="Q14" s="92">
        <f t="shared" si="4"/>
        <v>11.111111111111111</v>
      </c>
      <c r="R14" s="110">
        <v>2</v>
      </c>
      <c r="S14" s="110">
        <v>2</v>
      </c>
      <c r="T14" s="111">
        <f t="shared" si="11"/>
        <v>4</v>
      </c>
      <c r="U14" s="92">
        <f t="shared" si="5"/>
        <v>14.814814814814813</v>
      </c>
      <c r="V14" s="110">
        <v>2</v>
      </c>
      <c r="W14" s="110">
        <v>2</v>
      </c>
      <c r="X14" s="112">
        <f t="shared" si="12"/>
        <v>4</v>
      </c>
      <c r="Y14" s="137">
        <f t="shared" si="6"/>
        <v>14.814814814814813</v>
      </c>
      <c r="Z14" s="303"/>
      <c r="AB14" s="107" t="s">
        <v>81</v>
      </c>
      <c r="AC14" s="108">
        <v>90</v>
      </c>
    </row>
    <row r="15" spans="1:29" ht="17.25" thickBot="1" x14ac:dyDescent="0.35">
      <c r="A15" s="109" t="s">
        <v>82</v>
      </c>
      <c r="B15" s="110">
        <v>32</v>
      </c>
      <c r="C15" s="139">
        <f t="shared" si="13"/>
        <v>25</v>
      </c>
      <c r="D15" s="110">
        <v>8800</v>
      </c>
      <c r="E15" s="94">
        <f t="shared" si="7"/>
        <v>78.125</v>
      </c>
      <c r="F15" s="110">
        <v>4</v>
      </c>
      <c r="G15" s="110">
        <v>9</v>
      </c>
      <c r="H15" s="111">
        <f t="shared" si="8"/>
        <v>13</v>
      </c>
      <c r="I15" s="94">
        <f t="shared" si="2"/>
        <v>52</v>
      </c>
      <c r="J15" s="110">
        <v>4</v>
      </c>
      <c r="K15" s="110">
        <v>5</v>
      </c>
      <c r="L15" s="111">
        <f t="shared" si="9"/>
        <v>9</v>
      </c>
      <c r="M15" s="92">
        <f t="shared" si="3"/>
        <v>36</v>
      </c>
      <c r="N15" s="110">
        <v>0</v>
      </c>
      <c r="O15" s="110">
        <v>1</v>
      </c>
      <c r="P15" s="111">
        <f t="shared" si="10"/>
        <v>1</v>
      </c>
      <c r="Q15" s="92">
        <f t="shared" si="4"/>
        <v>4</v>
      </c>
      <c r="R15" s="110">
        <v>1</v>
      </c>
      <c r="S15" s="110">
        <v>0</v>
      </c>
      <c r="T15" s="111">
        <f t="shared" si="11"/>
        <v>1</v>
      </c>
      <c r="U15" s="92">
        <f t="shared" si="5"/>
        <v>4</v>
      </c>
      <c r="V15" s="110">
        <v>1</v>
      </c>
      <c r="W15" s="110">
        <v>0</v>
      </c>
      <c r="X15" s="112">
        <f t="shared" si="12"/>
        <v>1</v>
      </c>
      <c r="Y15" s="137">
        <f t="shared" si="6"/>
        <v>4</v>
      </c>
      <c r="Z15" s="303"/>
      <c r="AB15" s="107" t="s">
        <v>83</v>
      </c>
      <c r="AC15" s="108">
        <v>1</v>
      </c>
    </row>
    <row r="16" spans="1:29" ht="17.25" thickBot="1" x14ac:dyDescent="0.35">
      <c r="A16" s="113" t="s">
        <v>84</v>
      </c>
      <c r="B16" s="114">
        <v>37</v>
      </c>
      <c r="C16" s="140">
        <f>SUM(H16,L16,P16,T16,X16)</f>
        <v>17</v>
      </c>
      <c r="D16" s="114">
        <v>5550</v>
      </c>
      <c r="E16" s="94">
        <f t="shared" si="7"/>
        <v>45.945945945945951</v>
      </c>
      <c r="F16" s="114">
        <v>4</v>
      </c>
      <c r="G16" s="114">
        <v>6</v>
      </c>
      <c r="H16" s="115">
        <f t="shared" si="8"/>
        <v>10</v>
      </c>
      <c r="I16" s="94">
        <f t="shared" si="2"/>
        <v>58.82352941176471</v>
      </c>
      <c r="J16" s="114">
        <v>4</v>
      </c>
      <c r="K16" s="114">
        <v>1</v>
      </c>
      <c r="L16" s="115">
        <f t="shared" si="9"/>
        <v>5</v>
      </c>
      <c r="M16" s="92">
        <f t="shared" si="3"/>
        <v>29.411764705882355</v>
      </c>
      <c r="N16" s="114">
        <v>2</v>
      </c>
      <c r="O16" s="114">
        <v>0</v>
      </c>
      <c r="P16" s="115">
        <f t="shared" si="10"/>
        <v>2</v>
      </c>
      <c r="Q16" s="92">
        <f t="shared" si="4"/>
        <v>11.76470588235294</v>
      </c>
      <c r="R16" s="114">
        <v>0</v>
      </c>
      <c r="S16" s="114">
        <v>0</v>
      </c>
      <c r="T16" s="115">
        <f t="shared" si="11"/>
        <v>0</v>
      </c>
      <c r="U16" s="92">
        <f t="shared" si="5"/>
        <v>0</v>
      </c>
      <c r="V16" s="114">
        <v>0</v>
      </c>
      <c r="W16" s="114">
        <v>0</v>
      </c>
      <c r="X16" s="116">
        <f t="shared" si="12"/>
        <v>0</v>
      </c>
      <c r="Y16" s="137">
        <f t="shared" si="6"/>
        <v>0</v>
      </c>
      <c r="Z16" s="304"/>
      <c r="AB16" s="107" t="s">
        <v>85</v>
      </c>
      <c r="AC16" s="108">
        <v>9</v>
      </c>
    </row>
    <row r="17" spans="1:29" ht="30.75" thickBot="1" x14ac:dyDescent="0.35">
      <c r="A17" s="117" t="s">
        <v>86</v>
      </c>
      <c r="B17" s="118">
        <f>SUM(B18:B21)</f>
        <v>20</v>
      </c>
      <c r="C17" s="118">
        <f t="shared" ref="C17:X17" si="14">SUM(C18:C21)</f>
        <v>11</v>
      </c>
      <c r="D17" s="119" t="s">
        <v>111</v>
      </c>
      <c r="E17" s="99">
        <f>C17/B17*100</f>
        <v>55.000000000000007</v>
      </c>
      <c r="F17" s="118">
        <f t="shared" si="14"/>
        <v>0</v>
      </c>
      <c r="G17" s="118">
        <f t="shared" si="14"/>
        <v>0</v>
      </c>
      <c r="H17" s="118">
        <f t="shared" si="14"/>
        <v>0</v>
      </c>
      <c r="I17" s="99">
        <f t="shared" si="2"/>
        <v>0</v>
      </c>
      <c r="J17" s="118">
        <f t="shared" si="14"/>
        <v>1</v>
      </c>
      <c r="K17" s="118">
        <f t="shared" si="14"/>
        <v>2</v>
      </c>
      <c r="L17" s="118">
        <f t="shared" si="14"/>
        <v>3</v>
      </c>
      <c r="M17" s="92">
        <f t="shared" si="3"/>
        <v>27.27272727272727</v>
      </c>
      <c r="N17" s="118">
        <f t="shared" si="14"/>
        <v>2</v>
      </c>
      <c r="O17" s="118">
        <f t="shared" si="14"/>
        <v>1</v>
      </c>
      <c r="P17" s="118">
        <f t="shared" si="14"/>
        <v>3</v>
      </c>
      <c r="Q17" s="92">
        <f t="shared" si="4"/>
        <v>27.27272727272727</v>
      </c>
      <c r="R17" s="118">
        <f t="shared" si="14"/>
        <v>4</v>
      </c>
      <c r="S17" s="118">
        <f t="shared" si="14"/>
        <v>1</v>
      </c>
      <c r="T17" s="118">
        <f t="shared" si="14"/>
        <v>5</v>
      </c>
      <c r="U17" s="92">
        <f t="shared" si="5"/>
        <v>45.454545454545453</v>
      </c>
      <c r="V17" s="118">
        <f t="shared" si="14"/>
        <v>0</v>
      </c>
      <c r="W17" s="118">
        <f t="shared" si="14"/>
        <v>0</v>
      </c>
      <c r="X17" s="120">
        <f t="shared" si="14"/>
        <v>0</v>
      </c>
      <c r="Y17" s="92">
        <f t="shared" si="6"/>
        <v>0</v>
      </c>
      <c r="Z17" s="311" t="s">
        <v>379</v>
      </c>
      <c r="AB17" s="121" t="s">
        <v>87</v>
      </c>
      <c r="AC17" s="108">
        <v>14</v>
      </c>
    </row>
    <row r="18" spans="1:29" ht="17.25" thickBot="1" x14ac:dyDescent="0.35">
      <c r="A18" s="122" t="s">
        <v>88</v>
      </c>
      <c r="B18" s="104">
        <v>0</v>
      </c>
      <c r="C18" s="105">
        <f>SUM(H18,L18,P18,T18,X18)</f>
        <v>0</v>
      </c>
      <c r="D18" s="75">
        <v>0</v>
      </c>
      <c r="E18" s="94" t="e">
        <f t="shared" ref="E18:E21" si="15">C18/B18*100</f>
        <v>#DIV/0!</v>
      </c>
      <c r="F18" s="104">
        <v>0</v>
      </c>
      <c r="G18" s="104">
        <v>0</v>
      </c>
      <c r="H18" s="105">
        <f>SUM(F18:G18)</f>
        <v>0</v>
      </c>
      <c r="I18" s="94" t="e">
        <f t="shared" si="2"/>
        <v>#DIV/0!</v>
      </c>
      <c r="J18" s="104">
        <v>0</v>
      </c>
      <c r="K18" s="104">
        <v>0</v>
      </c>
      <c r="L18" s="105">
        <f t="shared" ref="L18:L21" si="16">SUM(J18:K18)</f>
        <v>0</v>
      </c>
      <c r="M18" s="92" t="e">
        <f t="shared" si="3"/>
        <v>#DIV/0!</v>
      </c>
      <c r="N18" s="104">
        <v>0</v>
      </c>
      <c r="O18" s="104">
        <v>0</v>
      </c>
      <c r="P18" s="105">
        <f t="shared" ref="P18:P21" si="17">SUM(N18:O18)</f>
        <v>0</v>
      </c>
      <c r="Q18" s="92" t="e">
        <f t="shared" si="4"/>
        <v>#DIV/0!</v>
      </c>
      <c r="R18" s="104">
        <v>0</v>
      </c>
      <c r="S18" s="104">
        <v>0</v>
      </c>
      <c r="T18" s="105">
        <f t="shared" ref="T18:T21" si="18">SUM(R18:S18)</f>
        <v>0</v>
      </c>
      <c r="U18" s="92" t="e">
        <f t="shared" si="5"/>
        <v>#DIV/0!</v>
      </c>
      <c r="V18" s="104">
        <v>0</v>
      </c>
      <c r="W18" s="104">
        <v>0</v>
      </c>
      <c r="X18" s="106">
        <f t="shared" ref="X18:X21" si="19">SUM(V18:W18)</f>
        <v>0</v>
      </c>
      <c r="Y18" s="92" t="e">
        <f t="shared" si="6"/>
        <v>#DIV/0!</v>
      </c>
      <c r="Z18" s="303"/>
      <c r="AB18" s="107" t="s">
        <v>89</v>
      </c>
      <c r="AC18" s="108">
        <v>6</v>
      </c>
    </row>
    <row r="19" spans="1:29" ht="27.75" thickBot="1" x14ac:dyDescent="0.35">
      <c r="A19" s="109" t="s">
        <v>90</v>
      </c>
      <c r="B19" s="110">
        <v>6</v>
      </c>
      <c r="C19" s="139">
        <f>SUM(H19,L19,P19,T19,X19)</f>
        <v>3</v>
      </c>
      <c r="D19" s="104">
        <v>15400</v>
      </c>
      <c r="E19" s="94">
        <f t="shared" si="15"/>
        <v>50</v>
      </c>
      <c r="F19" s="110">
        <v>0</v>
      </c>
      <c r="G19" s="110">
        <v>0</v>
      </c>
      <c r="H19" s="111">
        <f t="shared" ref="H19:H21" si="20">SUM(F19:G19)</f>
        <v>0</v>
      </c>
      <c r="I19" s="94">
        <f t="shared" si="2"/>
        <v>0</v>
      </c>
      <c r="J19" s="110">
        <v>0</v>
      </c>
      <c r="K19" s="110">
        <v>0</v>
      </c>
      <c r="L19" s="111">
        <f t="shared" si="16"/>
        <v>0</v>
      </c>
      <c r="M19" s="92">
        <f t="shared" si="3"/>
        <v>0</v>
      </c>
      <c r="N19" s="110">
        <v>1</v>
      </c>
      <c r="O19" s="110">
        <v>1</v>
      </c>
      <c r="P19" s="111">
        <f t="shared" si="17"/>
        <v>2</v>
      </c>
      <c r="Q19" s="92">
        <f t="shared" si="4"/>
        <v>66.666666666666657</v>
      </c>
      <c r="R19" s="110">
        <v>1</v>
      </c>
      <c r="S19" s="110">
        <v>0</v>
      </c>
      <c r="T19" s="111">
        <f t="shared" si="18"/>
        <v>1</v>
      </c>
      <c r="U19" s="92">
        <f t="shared" si="5"/>
        <v>33.333333333333329</v>
      </c>
      <c r="V19" s="110">
        <v>0</v>
      </c>
      <c r="W19" s="110">
        <v>0</v>
      </c>
      <c r="X19" s="112">
        <f t="shared" si="19"/>
        <v>0</v>
      </c>
      <c r="Y19" s="92">
        <f t="shared" si="6"/>
        <v>0</v>
      </c>
      <c r="Z19" s="303"/>
      <c r="AB19" s="121" t="s">
        <v>91</v>
      </c>
      <c r="AC19" s="108">
        <v>1</v>
      </c>
    </row>
    <row r="20" spans="1:29" ht="27.75" thickBot="1" x14ac:dyDescent="0.35">
      <c r="A20" s="109" t="s">
        <v>92</v>
      </c>
      <c r="B20" s="110">
        <v>10</v>
      </c>
      <c r="C20" s="139">
        <f t="shared" ref="C20" si="21">SUM(H20,L20,P20,T20,X20)</f>
        <v>6</v>
      </c>
      <c r="D20" s="110">
        <v>10950</v>
      </c>
      <c r="E20" s="94">
        <f t="shared" si="15"/>
        <v>60</v>
      </c>
      <c r="F20" s="110">
        <v>0</v>
      </c>
      <c r="G20" s="110">
        <v>0</v>
      </c>
      <c r="H20" s="111">
        <f t="shared" si="20"/>
        <v>0</v>
      </c>
      <c r="I20" s="94">
        <f t="shared" si="2"/>
        <v>0</v>
      </c>
      <c r="J20" s="110">
        <v>1</v>
      </c>
      <c r="K20" s="110">
        <v>1</v>
      </c>
      <c r="L20" s="111">
        <f t="shared" si="16"/>
        <v>2</v>
      </c>
      <c r="M20" s="92">
        <f t="shared" si="3"/>
        <v>33.333333333333329</v>
      </c>
      <c r="N20" s="110">
        <v>1</v>
      </c>
      <c r="O20" s="110">
        <v>0</v>
      </c>
      <c r="P20" s="111">
        <f t="shared" si="17"/>
        <v>1</v>
      </c>
      <c r="Q20" s="92">
        <f t="shared" si="4"/>
        <v>16.666666666666664</v>
      </c>
      <c r="R20" s="110">
        <v>2</v>
      </c>
      <c r="S20" s="110">
        <v>1</v>
      </c>
      <c r="T20" s="111">
        <f t="shared" si="18"/>
        <v>3</v>
      </c>
      <c r="U20" s="92">
        <f t="shared" si="5"/>
        <v>50</v>
      </c>
      <c r="V20" s="110">
        <v>0</v>
      </c>
      <c r="W20" s="110">
        <v>0</v>
      </c>
      <c r="X20" s="112">
        <f t="shared" si="19"/>
        <v>0</v>
      </c>
      <c r="Y20" s="92">
        <f t="shared" si="6"/>
        <v>0</v>
      </c>
      <c r="Z20" s="303"/>
      <c r="AB20" s="121" t="s">
        <v>93</v>
      </c>
      <c r="AC20" s="108">
        <v>140</v>
      </c>
    </row>
    <row r="21" spans="1:29" ht="27.75" thickBot="1" x14ac:dyDescent="0.35">
      <c r="A21" s="113" t="s">
        <v>94</v>
      </c>
      <c r="B21" s="114">
        <v>4</v>
      </c>
      <c r="C21" s="140">
        <f>SUM(H21,L21,P21,T21,X21)</f>
        <v>2</v>
      </c>
      <c r="D21" s="110">
        <v>8750</v>
      </c>
      <c r="E21" s="94">
        <f t="shared" si="15"/>
        <v>50</v>
      </c>
      <c r="F21" s="114">
        <v>0</v>
      </c>
      <c r="G21" s="114">
        <v>0</v>
      </c>
      <c r="H21" s="115">
        <f t="shared" si="20"/>
        <v>0</v>
      </c>
      <c r="I21" s="94">
        <f t="shared" si="2"/>
        <v>0</v>
      </c>
      <c r="J21" s="114">
        <v>0</v>
      </c>
      <c r="K21" s="114">
        <v>1</v>
      </c>
      <c r="L21" s="115">
        <f t="shared" si="16"/>
        <v>1</v>
      </c>
      <c r="M21" s="92">
        <f t="shared" si="3"/>
        <v>50</v>
      </c>
      <c r="N21" s="114">
        <v>0</v>
      </c>
      <c r="O21" s="114">
        <v>0</v>
      </c>
      <c r="P21" s="115">
        <f t="shared" si="17"/>
        <v>0</v>
      </c>
      <c r="Q21" s="92">
        <f t="shared" si="4"/>
        <v>0</v>
      </c>
      <c r="R21" s="114">
        <v>1</v>
      </c>
      <c r="S21" s="114">
        <v>0</v>
      </c>
      <c r="T21" s="115">
        <f t="shared" si="18"/>
        <v>1</v>
      </c>
      <c r="U21" s="92">
        <f t="shared" si="5"/>
        <v>50</v>
      </c>
      <c r="V21" s="114">
        <v>0</v>
      </c>
      <c r="W21" s="114">
        <v>0</v>
      </c>
      <c r="X21" s="116">
        <f t="shared" si="19"/>
        <v>0</v>
      </c>
      <c r="Y21" s="92">
        <f t="shared" si="6"/>
        <v>0</v>
      </c>
      <c r="Z21" s="303"/>
      <c r="AB21" s="121" t="s">
        <v>95</v>
      </c>
      <c r="AC21" s="108">
        <v>138</v>
      </c>
    </row>
    <row r="22" spans="1:29" ht="30.75" thickBot="1" x14ac:dyDescent="0.35">
      <c r="A22" s="123" t="s">
        <v>96</v>
      </c>
      <c r="B22" s="205">
        <v>8</v>
      </c>
      <c r="C22" s="205">
        <v>7</v>
      </c>
      <c r="D22" s="206">
        <v>5900</v>
      </c>
      <c r="E22" s="94">
        <f>C22/B22*100</f>
        <v>87.5</v>
      </c>
      <c r="F22" s="205">
        <v>0</v>
      </c>
      <c r="G22" s="205">
        <v>0</v>
      </c>
      <c r="H22" s="124">
        <f>SUM(F22:G22)</f>
        <v>0</v>
      </c>
      <c r="I22" s="94">
        <f t="shared" si="2"/>
        <v>0</v>
      </c>
      <c r="J22" s="205">
        <v>0</v>
      </c>
      <c r="K22" s="205">
        <v>0</v>
      </c>
      <c r="L22" s="124">
        <f>SUM(J22:K22)</f>
        <v>0</v>
      </c>
      <c r="M22" s="92">
        <f t="shared" si="3"/>
        <v>0</v>
      </c>
      <c r="N22" s="205">
        <v>2</v>
      </c>
      <c r="O22" s="205">
        <v>0</v>
      </c>
      <c r="P22" s="124">
        <f>SUM(N22:O22)</f>
        <v>2</v>
      </c>
      <c r="Q22" s="92">
        <f t="shared" si="4"/>
        <v>28.571428571428569</v>
      </c>
      <c r="R22" s="205">
        <v>3</v>
      </c>
      <c r="S22" s="205">
        <v>0</v>
      </c>
      <c r="T22" s="124">
        <f>SUM(R22:S22)</f>
        <v>3</v>
      </c>
      <c r="U22" s="92">
        <f t="shared" si="5"/>
        <v>42.857142857142854</v>
      </c>
      <c r="V22" s="205">
        <v>0</v>
      </c>
      <c r="W22" s="205">
        <v>2</v>
      </c>
      <c r="X22" s="125">
        <f>SUM(V22:W22)</f>
        <v>2</v>
      </c>
      <c r="Y22" s="92">
        <f t="shared" si="6"/>
        <v>28.571428571428569</v>
      </c>
      <c r="Z22" s="312" t="s">
        <v>380</v>
      </c>
      <c r="AB22" s="121" t="s">
        <v>97</v>
      </c>
      <c r="AC22" s="108">
        <v>0</v>
      </c>
    </row>
    <row r="23" spans="1:29" ht="41.25" thickBot="1" x14ac:dyDescent="0.35">
      <c r="A23" s="123" t="s">
        <v>98</v>
      </c>
      <c r="B23" s="124">
        <f>SUM(B24:B28)</f>
        <v>23</v>
      </c>
      <c r="C23" s="124">
        <f t="shared" ref="C23:X23" si="22">SUM(C24:C28)</f>
        <v>17</v>
      </c>
      <c r="D23" s="206" t="s">
        <v>111</v>
      </c>
      <c r="E23" s="94">
        <f>C23/B23*100</f>
        <v>73.91304347826086</v>
      </c>
      <c r="F23" s="124">
        <f t="shared" si="22"/>
        <v>1</v>
      </c>
      <c r="G23" s="124">
        <f t="shared" si="22"/>
        <v>0</v>
      </c>
      <c r="H23" s="124">
        <f t="shared" si="22"/>
        <v>1</v>
      </c>
      <c r="I23" s="94">
        <f t="shared" si="2"/>
        <v>5.8823529411764701</v>
      </c>
      <c r="J23" s="124">
        <f t="shared" si="22"/>
        <v>1</v>
      </c>
      <c r="K23" s="124">
        <f t="shared" si="22"/>
        <v>2</v>
      </c>
      <c r="L23" s="124">
        <f t="shared" si="22"/>
        <v>3</v>
      </c>
      <c r="M23" s="92">
        <f t="shared" si="3"/>
        <v>17.647058823529413</v>
      </c>
      <c r="N23" s="124">
        <f t="shared" si="22"/>
        <v>0</v>
      </c>
      <c r="O23" s="124">
        <f t="shared" si="22"/>
        <v>1</v>
      </c>
      <c r="P23" s="124">
        <f t="shared" si="22"/>
        <v>1</v>
      </c>
      <c r="Q23" s="92">
        <f t="shared" si="4"/>
        <v>5.8823529411764701</v>
      </c>
      <c r="R23" s="124">
        <f t="shared" si="22"/>
        <v>2</v>
      </c>
      <c r="S23" s="124">
        <f t="shared" si="22"/>
        <v>6</v>
      </c>
      <c r="T23" s="124">
        <f t="shared" si="22"/>
        <v>8</v>
      </c>
      <c r="U23" s="92">
        <f t="shared" si="5"/>
        <v>47.058823529411761</v>
      </c>
      <c r="V23" s="124">
        <f t="shared" si="22"/>
        <v>1</v>
      </c>
      <c r="W23" s="124">
        <f t="shared" si="22"/>
        <v>3</v>
      </c>
      <c r="X23" s="125">
        <f t="shared" si="22"/>
        <v>4</v>
      </c>
      <c r="Y23" s="92">
        <f t="shared" si="6"/>
        <v>23.52941176470588</v>
      </c>
      <c r="Z23" s="303"/>
      <c r="AB23" s="121" t="s">
        <v>99</v>
      </c>
      <c r="AC23" s="108">
        <v>2</v>
      </c>
    </row>
    <row r="24" spans="1:29" ht="27.75" thickBot="1" x14ac:dyDescent="0.35">
      <c r="A24" s="126" t="s">
        <v>100</v>
      </c>
      <c r="B24" s="127">
        <v>9</v>
      </c>
      <c r="C24" s="105">
        <f>SUM(H24,L24,P24,T24,X24)</f>
        <v>6</v>
      </c>
      <c r="D24" s="127">
        <v>7800</v>
      </c>
      <c r="E24" s="128">
        <f t="shared" ref="E24:E28" si="23">C24/B24*100</f>
        <v>66.666666666666657</v>
      </c>
      <c r="F24" s="127">
        <v>1</v>
      </c>
      <c r="G24" s="127">
        <v>0</v>
      </c>
      <c r="H24" s="111">
        <f t="shared" ref="H24:H34" si="24">SUM(F24:G24)</f>
        <v>1</v>
      </c>
      <c r="I24" s="128">
        <f t="shared" si="2"/>
        <v>16.666666666666664</v>
      </c>
      <c r="J24" s="127">
        <v>1</v>
      </c>
      <c r="K24" s="127">
        <v>0</v>
      </c>
      <c r="L24" s="111">
        <f t="shared" ref="L24:L28" si="25">SUM(J24:K24)</f>
        <v>1</v>
      </c>
      <c r="M24" s="92">
        <f t="shared" si="3"/>
        <v>16.666666666666664</v>
      </c>
      <c r="N24" s="127">
        <v>0</v>
      </c>
      <c r="O24" s="127">
        <v>0</v>
      </c>
      <c r="P24" s="111">
        <f t="shared" ref="P24:P28" si="26">SUM(N24:O24)</f>
        <v>0</v>
      </c>
      <c r="Q24" s="92">
        <f t="shared" si="4"/>
        <v>0</v>
      </c>
      <c r="R24" s="127">
        <v>1</v>
      </c>
      <c r="S24" s="127">
        <v>1</v>
      </c>
      <c r="T24" s="111">
        <f t="shared" ref="T24:T28" si="27">SUM(R24:S24)</f>
        <v>2</v>
      </c>
      <c r="U24" s="92">
        <f t="shared" si="5"/>
        <v>33.333333333333329</v>
      </c>
      <c r="V24" s="127">
        <v>0</v>
      </c>
      <c r="W24" s="127">
        <v>2</v>
      </c>
      <c r="X24" s="112">
        <f t="shared" ref="X24:X28" si="28">SUM(V24:W24)</f>
        <v>2</v>
      </c>
      <c r="Y24" s="92">
        <f t="shared" si="6"/>
        <v>33.333333333333329</v>
      </c>
      <c r="Z24" s="303"/>
      <c r="AB24" s="121" t="s">
        <v>101</v>
      </c>
      <c r="AC24" s="108">
        <v>0</v>
      </c>
    </row>
    <row r="25" spans="1:29" ht="17.25" thickBot="1" x14ac:dyDescent="0.35">
      <c r="A25" s="109" t="s">
        <v>102</v>
      </c>
      <c r="B25" s="110">
        <v>5</v>
      </c>
      <c r="C25" s="139">
        <f>SUM(H25,L25,P25,T25,X25)</f>
        <v>4</v>
      </c>
      <c r="D25" s="110">
        <v>7500</v>
      </c>
      <c r="E25" s="94">
        <f t="shared" si="23"/>
        <v>80</v>
      </c>
      <c r="F25" s="110">
        <v>0</v>
      </c>
      <c r="G25" s="110">
        <v>0</v>
      </c>
      <c r="H25" s="111">
        <f t="shared" si="24"/>
        <v>0</v>
      </c>
      <c r="I25" s="94">
        <f t="shared" si="2"/>
        <v>0</v>
      </c>
      <c r="J25" s="110">
        <v>0</v>
      </c>
      <c r="K25" s="110">
        <v>1</v>
      </c>
      <c r="L25" s="111">
        <f t="shared" si="25"/>
        <v>1</v>
      </c>
      <c r="M25" s="92">
        <f t="shared" si="3"/>
        <v>25</v>
      </c>
      <c r="N25" s="110">
        <v>0</v>
      </c>
      <c r="O25" s="110">
        <v>0</v>
      </c>
      <c r="P25" s="111">
        <f t="shared" si="26"/>
        <v>0</v>
      </c>
      <c r="Q25" s="92">
        <f t="shared" si="4"/>
        <v>0</v>
      </c>
      <c r="R25" s="110">
        <v>1</v>
      </c>
      <c r="S25" s="110">
        <v>1</v>
      </c>
      <c r="T25" s="111">
        <f t="shared" si="27"/>
        <v>2</v>
      </c>
      <c r="U25" s="92">
        <f t="shared" si="5"/>
        <v>50</v>
      </c>
      <c r="V25" s="110">
        <v>0</v>
      </c>
      <c r="W25" s="110">
        <v>1</v>
      </c>
      <c r="X25" s="112">
        <f t="shared" si="28"/>
        <v>1</v>
      </c>
      <c r="Y25" s="92">
        <f t="shared" si="6"/>
        <v>25</v>
      </c>
      <c r="Z25" s="303"/>
    </row>
    <row r="26" spans="1:29" ht="17.25" thickBot="1" x14ac:dyDescent="0.35">
      <c r="A26" s="109" t="s">
        <v>103</v>
      </c>
      <c r="B26" s="110">
        <v>1</v>
      </c>
      <c r="C26" s="139">
        <f t="shared" ref="C26:C27" si="29">SUM(H26,L26,P26,T26,X26)</f>
        <v>1</v>
      </c>
      <c r="D26" s="110">
        <v>6820</v>
      </c>
      <c r="E26" s="94">
        <f t="shared" si="23"/>
        <v>100</v>
      </c>
      <c r="F26" s="110">
        <v>0</v>
      </c>
      <c r="G26" s="110">
        <v>0</v>
      </c>
      <c r="H26" s="111">
        <f t="shared" si="24"/>
        <v>0</v>
      </c>
      <c r="I26" s="94">
        <f t="shared" si="2"/>
        <v>0</v>
      </c>
      <c r="J26" s="110">
        <v>0</v>
      </c>
      <c r="K26" s="110">
        <v>0</v>
      </c>
      <c r="L26" s="111">
        <f t="shared" si="25"/>
        <v>0</v>
      </c>
      <c r="M26" s="92">
        <f t="shared" si="3"/>
        <v>0</v>
      </c>
      <c r="N26" s="110">
        <v>0</v>
      </c>
      <c r="O26" s="110">
        <v>0</v>
      </c>
      <c r="P26" s="111">
        <f t="shared" si="26"/>
        <v>0</v>
      </c>
      <c r="Q26" s="92">
        <f t="shared" si="4"/>
        <v>0</v>
      </c>
      <c r="R26" s="110">
        <v>0</v>
      </c>
      <c r="S26" s="110">
        <v>0</v>
      </c>
      <c r="T26" s="111">
        <f t="shared" si="27"/>
        <v>0</v>
      </c>
      <c r="U26" s="92">
        <f t="shared" si="5"/>
        <v>0</v>
      </c>
      <c r="V26" s="110">
        <v>1</v>
      </c>
      <c r="W26" s="110">
        <v>0</v>
      </c>
      <c r="X26" s="112">
        <f t="shared" si="28"/>
        <v>1</v>
      </c>
      <c r="Y26" s="92">
        <f t="shared" si="6"/>
        <v>100</v>
      </c>
      <c r="Z26" s="303"/>
    </row>
    <row r="27" spans="1:29" ht="17.25" thickBot="1" x14ac:dyDescent="0.35">
      <c r="A27" s="109" t="s">
        <v>104</v>
      </c>
      <c r="B27" s="207">
        <v>0</v>
      </c>
      <c r="C27" s="139">
        <f t="shared" si="29"/>
        <v>0</v>
      </c>
      <c r="D27" s="207">
        <v>0</v>
      </c>
      <c r="E27" s="94" t="e">
        <f t="shared" ref="E27" si="30">C27/B27*100</f>
        <v>#DIV/0!</v>
      </c>
      <c r="F27" s="110">
        <v>0</v>
      </c>
      <c r="G27" s="110">
        <v>0</v>
      </c>
      <c r="H27" s="111">
        <f t="shared" ref="H27" si="31">SUM(F27:G27)</f>
        <v>0</v>
      </c>
      <c r="I27" s="94" t="e">
        <f t="shared" ref="I27" si="32">H27/C27*100</f>
        <v>#DIV/0!</v>
      </c>
      <c r="J27" s="110">
        <v>0</v>
      </c>
      <c r="K27" s="110">
        <v>0</v>
      </c>
      <c r="L27" s="111">
        <f t="shared" ref="L27" si="33">SUM(J27:K27)</f>
        <v>0</v>
      </c>
      <c r="M27" s="92" t="e">
        <f t="shared" ref="M27" si="34">L27/C27*100</f>
        <v>#DIV/0!</v>
      </c>
      <c r="N27" s="110">
        <v>0</v>
      </c>
      <c r="O27" s="110">
        <v>0</v>
      </c>
      <c r="P27" s="111">
        <f t="shared" ref="P27" si="35">SUM(N27:O27)</f>
        <v>0</v>
      </c>
      <c r="Q27" s="92" t="e">
        <f t="shared" ref="Q27" si="36">P27/C27*100</f>
        <v>#DIV/0!</v>
      </c>
      <c r="R27" s="110">
        <v>0</v>
      </c>
      <c r="S27" s="110">
        <v>0</v>
      </c>
      <c r="T27" s="111">
        <f t="shared" ref="T27" si="37">SUM(R27:S27)</f>
        <v>0</v>
      </c>
      <c r="U27" s="92" t="e">
        <f t="shared" ref="U27" si="38">T27/C27*100</f>
        <v>#DIV/0!</v>
      </c>
      <c r="V27" s="110">
        <v>0</v>
      </c>
      <c r="W27" s="110">
        <v>0</v>
      </c>
      <c r="X27" s="112">
        <f t="shared" ref="X27" si="39">SUM(V27:W27)</f>
        <v>0</v>
      </c>
      <c r="Y27" s="92" t="e">
        <f t="shared" ref="Y27" si="40">X27/C27*100</f>
        <v>#DIV/0!</v>
      </c>
      <c r="Z27" s="303"/>
    </row>
    <row r="28" spans="1:29" ht="17.25" thickBot="1" x14ac:dyDescent="0.35">
      <c r="A28" s="113" t="s">
        <v>241</v>
      </c>
      <c r="B28" s="114">
        <v>8</v>
      </c>
      <c r="C28" s="140">
        <f>SUM(H28,L28,P28,T28,X28)</f>
        <v>6</v>
      </c>
      <c r="D28" s="114">
        <v>4400</v>
      </c>
      <c r="E28" s="94">
        <f t="shared" si="23"/>
        <v>75</v>
      </c>
      <c r="F28" s="114">
        <v>0</v>
      </c>
      <c r="G28" s="114">
        <v>0</v>
      </c>
      <c r="H28" s="115">
        <f t="shared" si="24"/>
        <v>0</v>
      </c>
      <c r="I28" s="94">
        <f t="shared" si="2"/>
        <v>0</v>
      </c>
      <c r="J28" s="114">
        <v>0</v>
      </c>
      <c r="K28" s="114">
        <v>1</v>
      </c>
      <c r="L28" s="115">
        <f t="shared" si="25"/>
        <v>1</v>
      </c>
      <c r="M28" s="92">
        <f t="shared" si="3"/>
        <v>16.666666666666664</v>
      </c>
      <c r="N28" s="114">
        <v>0</v>
      </c>
      <c r="O28" s="114">
        <v>1</v>
      </c>
      <c r="P28" s="115">
        <f t="shared" si="26"/>
        <v>1</v>
      </c>
      <c r="Q28" s="92">
        <f t="shared" si="4"/>
        <v>16.666666666666664</v>
      </c>
      <c r="R28" s="114">
        <v>0</v>
      </c>
      <c r="S28" s="114">
        <v>4</v>
      </c>
      <c r="T28" s="115">
        <f t="shared" si="27"/>
        <v>4</v>
      </c>
      <c r="U28" s="92">
        <f t="shared" si="5"/>
        <v>66.666666666666657</v>
      </c>
      <c r="V28" s="114">
        <v>0</v>
      </c>
      <c r="W28" s="114">
        <v>0</v>
      </c>
      <c r="X28" s="116">
        <f t="shared" si="28"/>
        <v>0</v>
      </c>
      <c r="Y28" s="92">
        <f t="shared" si="6"/>
        <v>0</v>
      </c>
      <c r="Z28" s="304"/>
    </row>
    <row r="29" spans="1:29" ht="30.75" thickBot="1" x14ac:dyDescent="0.35">
      <c r="A29" s="129" t="s">
        <v>105</v>
      </c>
      <c r="B29" s="130">
        <f>SUM(B30:B34)</f>
        <v>54</v>
      </c>
      <c r="C29" s="130">
        <f t="shared" ref="C29:X29" si="41">SUM(C30:C34)</f>
        <v>23</v>
      </c>
      <c r="D29" s="131" t="s">
        <v>111</v>
      </c>
      <c r="E29" s="99">
        <f>C29/B29*100</f>
        <v>42.592592592592595</v>
      </c>
      <c r="F29" s="130">
        <f t="shared" si="41"/>
        <v>2</v>
      </c>
      <c r="G29" s="130">
        <f t="shared" si="41"/>
        <v>1</v>
      </c>
      <c r="H29" s="130">
        <f t="shared" si="41"/>
        <v>3</v>
      </c>
      <c r="I29" s="99">
        <f t="shared" si="2"/>
        <v>13.043478260869565</v>
      </c>
      <c r="J29" s="130">
        <f t="shared" si="41"/>
        <v>6</v>
      </c>
      <c r="K29" s="130">
        <f t="shared" si="41"/>
        <v>1</v>
      </c>
      <c r="L29" s="130">
        <f t="shared" si="41"/>
        <v>7</v>
      </c>
      <c r="M29" s="92">
        <f t="shared" si="3"/>
        <v>30.434782608695656</v>
      </c>
      <c r="N29" s="130">
        <f t="shared" si="41"/>
        <v>5</v>
      </c>
      <c r="O29" s="130">
        <f t="shared" si="41"/>
        <v>1</v>
      </c>
      <c r="P29" s="130">
        <f t="shared" si="41"/>
        <v>6</v>
      </c>
      <c r="Q29" s="92">
        <f t="shared" si="4"/>
        <v>26.086956521739129</v>
      </c>
      <c r="R29" s="130">
        <f t="shared" si="41"/>
        <v>2</v>
      </c>
      <c r="S29" s="130">
        <f t="shared" si="41"/>
        <v>1</v>
      </c>
      <c r="T29" s="130">
        <f t="shared" si="41"/>
        <v>3</v>
      </c>
      <c r="U29" s="92">
        <f t="shared" si="5"/>
        <v>13.043478260869565</v>
      </c>
      <c r="V29" s="130">
        <f t="shared" si="41"/>
        <v>2</v>
      </c>
      <c r="W29" s="130">
        <f t="shared" si="41"/>
        <v>2</v>
      </c>
      <c r="X29" s="132">
        <f t="shared" si="41"/>
        <v>4</v>
      </c>
      <c r="Y29" s="92">
        <f t="shared" si="6"/>
        <v>17.391304347826086</v>
      </c>
      <c r="Z29" s="302" t="s">
        <v>380</v>
      </c>
    </row>
    <row r="30" spans="1:29" ht="17.25" thickBot="1" x14ac:dyDescent="0.35">
      <c r="A30" s="122" t="s">
        <v>106</v>
      </c>
      <c r="B30" s="104">
        <v>0</v>
      </c>
      <c r="C30" s="105">
        <f>SUM(H30,L30,P30,T30,X30)</f>
        <v>0</v>
      </c>
      <c r="D30" s="104">
        <v>0</v>
      </c>
      <c r="E30" s="94" t="e">
        <f t="shared" ref="E30:E34" si="42">C30/B30*100</f>
        <v>#DIV/0!</v>
      </c>
      <c r="F30" s="104">
        <v>0</v>
      </c>
      <c r="G30" s="104">
        <v>0</v>
      </c>
      <c r="H30" s="105">
        <f t="shared" si="24"/>
        <v>0</v>
      </c>
      <c r="I30" s="94" t="e">
        <f t="shared" si="2"/>
        <v>#DIV/0!</v>
      </c>
      <c r="J30" s="104"/>
      <c r="K30" s="104"/>
      <c r="L30" s="105">
        <f t="shared" ref="L30:L34" si="43">SUM(J30:K30)</f>
        <v>0</v>
      </c>
      <c r="M30" s="92" t="e">
        <f t="shared" si="3"/>
        <v>#DIV/0!</v>
      </c>
      <c r="N30" s="104">
        <v>0</v>
      </c>
      <c r="O30" s="104">
        <v>0</v>
      </c>
      <c r="P30" s="105">
        <f t="shared" ref="P30:P34" si="44">SUM(N30:O30)</f>
        <v>0</v>
      </c>
      <c r="Q30" s="92" t="e">
        <f t="shared" si="4"/>
        <v>#DIV/0!</v>
      </c>
      <c r="R30" s="104">
        <v>0</v>
      </c>
      <c r="S30" s="104">
        <v>0</v>
      </c>
      <c r="T30" s="105">
        <f t="shared" ref="T30:T34" si="45">SUM(R30:S30)</f>
        <v>0</v>
      </c>
      <c r="U30" s="92" t="e">
        <f t="shared" si="5"/>
        <v>#DIV/0!</v>
      </c>
      <c r="V30" s="104">
        <v>0</v>
      </c>
      <c r="W30" s="104">
        <v>0</v>
      </c>
      <c r="X30" s="106">
        <f t="shared" ref="X30:X34" si="46">SUM(V30:W30)</f>
        <v>0</v>
      </c>
      <c r="Y30" s="92" t="e">
        <f t="shared" si="6"/>
        <v>#DIV/0!</v>
      </c>
      <c r="Z30" s="303"/>
    </row>
    <row r="31" spans="1:29" ht="17.25" thickBot="1" x14ac:dyDescent="0.35">
      <c r="A31" s="109" t="s">
        <v>107</v>
      </c>
      <c r="B31" s="110">
        <v>15</v>
      </c>
      <c r="C31" s="139">
        <f>SUM(H31,L31,P31,T31,X31)</f>
        <v>11</v>
      </c>
      <c r="D31" s="110">
        <v>12669</v>
      </c>
      <c r="E31" s="94">
        <f t="shared" si="42"/>
        <v>73.333333333333329</v>
      </c>
      <c r="F31" s="110">
        <v>2</v>
      </c>
      <c r="G31" s="110">
        <v>0</v>
      </c>
      <c r="H31" s="111">
        <f t="shared" si="24"/>
        <v>2</v>
      </c>
      <c r="I31" s="94">
        <f t="shared" si="2"/>
        <v>18.181818181818183</v>
      </c>
      <c r="J31" s="110">
        <v>3</v>
      </c>
      <c r="K31" s="110">
        <v>0</v>
      </c>
      <c r="L31" s="111">
        <f t="shared" si="43"/>
        <v>3</v>
      </c>
      <c r="M31" s="92">
        <f t="shared" si="3"/>
        <v>27.27272727272727</v>
      </c>
      <c r="N31" s="110">
        <v>4</v>
      </c>
      <c r="O31" s="110">
        <v>0</v>
      </c>
      <c r="P31" s="111">
        <f t="shared" si="44"/>
        <v>4</v>
      </c>
      <c r="Q31" s="92">
        <f t="shared" si="4"/>
        <v>36.363636363636367</v>
      </c>
      <c r="R31" s="110">
        <v>1</v>
      </c>
      <c r="S31" s="110">
        <v>0</v>
      </c>
      <c r="T31" s="111">
        <f t="shared" si="45"/>
        <v>1</v>
      </c>
      <c r="U31" s="92">
        <f t="shared" si="5"/>
        <v>9.0909090909090917</v>
      </c>
      <c r="V31" s="110">
        <v>0</v>
      </c>
      <c r="W31" s="110">
        <v>1</v>
      </c>
      <c r="X31" s="112">
        <f t="shared" si="46"/>
        <v>1</v>
      </c>
      <c r="Y31" s="92">
        <f t="shared" si="6"/>
        <v>9.0909090909090917</v>
      </c>
      <c r="Z31" s="303"/>
    </row>
    <row r="32" spans="1:29" ht="17.25" thickBot="1" x14ac:dyDescent="0.35">
      <c r="A32" s="109" t="s">
        <v>108</v>
      </c>
      <c r="B32" s="110">
        <v>2</v>
      </c>
      <c r="C32" s="139">
        <f t="shared" ref="C32:C33" si="47">SUM(H32,L32,P32,T32,X32)</f>
        <v>1</v>
      </c>
      <c r="D32" s="110">
        <v>8000</v>
      </c>
      <c r="E32" s="94">
        <f t="shared" si="42"/>
        <v>50</v>
      </c>
      <c r="F32" s="110">
        <v>0</v>
      </c>
      <c r="G32" s="110">
        <v>0</v>
      </c>
      <c r="H32" s="111">
        <f t="shared" si="24"/>
        <v>0</v>
      </c>
      <c r="I32" s="94">
        <f t="shared" si="2"/>
        <v>0</v>
      </c>
      <c r="J32" s="110">
        <v>1</v>
      </c>
      <c r="K32" s="110">
        <v>0</v>
      </c>
      <c r="L32" s="111">
        <f t="shared" si="43"/>
        <v>1</v>
      </c>
      <c r="M32" s="92">
        <f t="shared" si="3"/>
        <v>100</v>
      </c>
      <c r="N32" s="110">
        <v>0</v>
      </c>
      <c r="O32" s="110">
        <v>0</v>
      </c>
      <c r="P32" s="111">
        <f t="shared" si="44"/>
        <v>0</v>
      </c>
      <c r="Q32" s="92">
        <f t="shared" si="4"/>
        <v>0</v>
      </c>
      <c r="R32" s="110">
        <v>0</v>
      </c>
      <c r="S32" s="110">
        <v>0</v>
      </c>
      <c r="T32" s="111">
        <f t="shared" si="45"/>
        <v>0</v>
      </c>
      <c r="U32" s="92">
        <f t="shared" si="5"/>
        <v>0</v>
      </c>
      <c r="V32" s="110">
        <v>0</v>
      </c>
      <c r="W32" s="110">
        <v>0</v>
      </c>
      <c r="X32" s="112">
        <f t="shared" si="46"/>
        <v>0</v>
      </c>
      <c r="Y32" s="92">
        <f t="shared" si="6"/>
        <v>0</v>
      </c>
      <c r="Z32" s="303"/>
    </row>
    <row r="33" spans="1:26" ht="17.25" thickBot="1" x14ac:dyDescent="0.35">
      <c r="A33" s="109" t="s">
        <v>109</v>
      </c>
      <c r="B33" s="110">
        <v>17</v>
      </c>
      <c r="C33" s="139">
        <f t="shared" si="47"/>
        <v>1</v>
      </c>
      <c r="D33" s="110">
        <v>8750</v>
      </c>
      <c r="E33" s="94">
        <f t="shared" si="42"/>
        <v>5.8823529411764701</v>
      </c>
      <c r="F33" s="110">
        <v>0</v>
      </c>
      <c r="G33" s="110">
        <v>0</v>
      </c>
      <c r="H33" s="111">
        <f t="shared" si="24"/>
        <v>0</v>
      </c>
      <c r="I33" s="94">
        <f t="shared" si="2"/>
        <v>0</v>
      </c>
      <c r="J33" s="110">
        <v>0</v>
      </c>
      <c r="K33" s="110">
        <v>0</v>
      </c>
      <c r="L33" s="111">
        <f t="shared" si="43"/>
        <v>0</v>
      </c>
      <c r="M33" s="92">
        <f t="shared" si="3"/>
        <v>0</v>
      </c>
      <c r="N33" s="110">
        <v>0</v>
      </c>
      <c r="O33" s="110">
        <v>0</v>
      </c>
      <c r="P33" s="111">
        <f t="shared" si="44"/>
        <v>0</v>
      </c>
      <c r="Q33" s="92">
        <f t="shared" si="4"/>
        <v>0</v>
      </c>
      <c r="R33" s="110">
        <v>0</v>
      </c>
      <c r="S33" s="110">
        <v>0</v>
      </c>
      <c r="T33" s="111">
        <f t="shared" si="45"/>
        <v>0</v>
      </c>
      <c r="U33" s="92">
        <f t="shared" si="5"/>
        <v>0</v>
      </c>
      <c r="V33" s="110">
        <v>1</v>
      </c>
      <c r="W33" s="110">
        <v>0</v>
      </c>
      <c r="X33" s="112">
        <f t="shared" si="46"/>
        <v>1</v>
      </c>
      <c r="Y33" s="92">
        <f t="shared" si="6"/>
        <v>100</v>
      </c>
      <c r="Z33" s="303"/>
    </row>
    <row r="34" spans="1:26" ht="17.25" thickBot="1" x14ac:dyDescent="0.35">
      <c r="A34" s="113" t="s">
        <v>110</v>
      </c>
      <c r="B34" s="114">
        <v>20</v>
      </c>
      <c r="C34" s="140">
        <f>SUM(H34,L34,P34,T34,X34)</f>
        <v>10</v>
      </c>
      <c r="D34" s="114">
        <v>4300</v>
      </c>
      <c r="E34" s="94">
        <f t="shared" si="42"/>
        <v>50</v>
      </c>
      <c r="F34" s="114">
        <v>0</v>
      </c>
      <c r="G34" s="114">
        <v>1</v>
      </c>
      <c r="H34" s="115">
        <f t="shared" si="24"/>
        <v>1</v>
      </c>
      <c r="I34" s="94">
        <f t="shared" si="2"/>
        <v>10</v>
      </c>
      <c r="J34" s="114">
        <v>2</v>
      </c>
      <c r="K34" s="114">
        <v>1</v>
      </c>
      <c r="L34" s="115">
        <f t="shared" si="43"/>
        <v>3</v>
      </c>
      <c r="M34" s="92">
        <f t="shared" si="3"/>
        <v>30</v>
      </c>
      <c r="N34" s="114">
        <v>1</v>
      </c>
      <c r="O34" s="114">
        <v>1</v>
      </c>
      <c r="P34" s="115">
        <f t="shared" si="44"/>
        <v>2</v>
      </c>
      <c r="Q34" s="92">
        <f t="shared" si="4"/>
        <v>20</v>
      </c>
      <c r="R34" s="114">
        <v>1</v>
      </c>
      <c r="S34" s="114">
        <v>1</v>
      </c>
      <c r="T34" s="115">
        <f t="shared" si="45"/>
        <v>2</v>
      </c>
      <c r="U34" s="92">
        <f t="shared" si="5"/>
        <v>20</v>
      </c>
      <c r="V34" s="114">
        <v>1</v>
      </c>
      <c r="W34" s="114">
        <v>1</v>
      </c>
      <c r="X34" s="116">
        <f t="shared" si="46"/>
        <v>2</v>
      </c>
      <c r="Y34" s="92">
        <f t="shared" si="6"/>
        <v>20</v>
      </c>
      <c r="Z34" s="304"/>
    </row>
    <row r="37" spans="1:26" ht="94.5" customHeight="1" x14ac:dyDescent="0.3">
      <c r="A37" s="301" t="s">
        <v>260</v>
      </c>
      <c r="B37" s="301"/>
      <c r="C37" s="301"/>
      <c r="D37" s="301"/>
      <c r="E37" s="301"/>
      <c r="F37" s="301"/>
    </row>
  </sheetData>
  <sheetProtection algorithmName="SHA-512" hashValue="QvR4hsrEav8Dvaf8K0PUQFgfW5wW9aySXT1G95dhmfRRZyj+/mOOp1leF2WhuCsVzsroUeiLO+1B4fcw38FLSA==" saltValue="Xwx8octmwXlsRmWvdI9uyw==" spinCount="100000" sheet="1" objects="1" scenarios="1" formatColumns="0" formatRows="0"/>
  <mergeCells count="18">
    <mergeCell ref="A1:Y1"/>
    <mergeCell ref="B2:X2"/>
    <mergeCell ref="B4:Z4"/>
    <mergeCell ref="A8:A9"/>
    <mergeCell ref="B8:B9"/>
    <mergeCell ref="C8:C9"/>
    <mergeCell ref="D8:D9"/>
    <mergeCell ref="E8:E9"/>
    <mergeCell ref="F8:I8"/>
    <mergeCell ref="J8:M8"/>
    <mergeCell ref="A37:F37"/>
    <mergeCell ref="Z29:Z34"/>
    <mergeCell ref="N8:Q8"/>
    <mergeCell ref="R8:U8"/>
    <mergeCell ref="V8:Z8"/>
    <mergeCell ref="Z11:Z16"/>
    <mergeCell ref="Z17:Z21"/>
    <mergeCell ref="Z22:Z28"/>
  </mergeCells>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N15"/>
  <sheetViews>
    <sheetView topLeftCell="A4" zoomScale="89" zoomScaleNormal="89" workbookViewId="0">
      <selection activeCell="H33" sqref="H33"/>
    </sheetView>
  </sheetViews>
  <sheetFormatPr defaultRowHeight="15" x14ac:dyDescent="0.3"/>
  <cols>
    <col min="1" max="1" width="1.7109375" style="3" customWidth="1"/>
    <col min="2" max="2" width="18.7109375" style="2" bestFit="1" customWidth="1"/>
    <col min="3" max="3" width="25.85546875" style="2" bestFit="1" customWidth="1"/>
    <col min="4" max="4" width="12.28515625" style="2" customWidth="1"/>
    <col min="5" max="13" width="9.42578125" style="2" customWidth="1"/>
    <col min="14" max="14" width="9.42578125" style="3" customWidth="1"/>
    <col min="15" max="16384" width="9.140625" style="3"/>
  </cols>
  <sheetData>
    <row r="2" spans="2:14" ht="16.5" x14ac:dyDescent="0.3">
      <c r="B2" s="330"/>
      <c r="C2" s="330"/>
      <c r="D2" s="330"/>
      <c r="E2" s="330"/>
      <c r="F2" s="330"/>
      <c r="G2" s="330"/>
      <c r="H2" s="330"/>
      <c r="I2" s="330"/>
      <c r="J2" s="330"/>
      <c r="K2" s="330"/>
      <c r="L2" s="330"/>
      <c r="M2" s="330"/>
      <c r="N2" s="330"/>
    </row>
    <row r="3" spans="2:14" ht="39" customHeight="1" x14ac:dyDescent="0.35">
      <c r="B3" s="335" t="s">
        <v>186</v>
      </c>
      <c r="C3" s="335"/>
      <c r="D3" s="335"/>
      <c r="E3" s="335"/>
      <c r="F3" s="335"/>
      <c r="G3" s="335"/>
      <c r="H3" s="335"/>
      <c r="I3" s="335"/>
      <c r="J3" s="335"/>
      <c r="K3" s="335"/>
      <c r="L3" s="335"/>
      <c r="M3" s="335"/>
      <c r="N3" s="335"/>
    </row>
    <row r="4" spans="2:14" ht="15.75" thickBot="1" x14ac:dyDescent="0.35"/>
    <row r="5" spans="2:14" s="39" customFormat="1" ht="30" customHeight="1" x14ac:dyDescent="0.25">
      <c r="B5" s="331" t="s">
        <v>190</v>
      </c>
      <c r="C5" s="328" t="s">
        <v>189</v>
      </c>
      <c r="D5" s="328" t="s">
        <v>187</v>
      </c>
      <c r="E5" s="333" t="s">
        <v>188</v>
      </c>
      <c r="F5" s="333"/>
      <c r="G5" s="333"/>
      <c r="H5" s="333"/>
      <c r="I5" s="333"/>
      <c r="J5" s="333"/>
      <c r="K5" s="333"/>
      <c r="L5" s="333"/>
      <c r="M5" s="333"/>
      <c r="N5" s="334"/>
    </row>
    <row r="6" spans="2:14" s="39" customFormat="1" ht="15.75" customHeight="1" thickBot="1" x14ac:dyDescent="0.3">
      <c r="B6" s="332"/>
      <c r="C6" s="329"/>
      <c r="D6" s="329"/>
      <c r="E6" s="70" t="s">
        <v>130</v>
      </c>
      <c r="F6" s="70" t="s">
        <v>25</v>
      </c>
      <c r="G6" s="70" t="s">
        <v>131</v>
      </c>
      <c r="H6" s="70" t="s">
        <v>25</v>
      </c>
      <c r="I6" s="70" t="s">
        <v>132</v>
      </c>
      <c r="J6" s="70" t="s">
        <v>25</v>
      </c>
      <c r="K6" s="70" t="s">
        <v>133</v>
      </c>
      <c r="L6" s="70" t="s">
        <v>25</v>
      </c>
      <c r="M6" s="70" t="s">
        <v>192</v>
      </c>
      <c r="N6" s="71" t="s">
        <v>25</v>
      </c>
    </row>
    <row r="7" spans="2:14" ht="15.75" thickBot="1" x14ac:dyDescent="0.35">
      <c r="B7" s="74">
        <v>61</v>
      </c>
      <c r="C7" s="148">
        <f>SUM(E7,G7,I7,K7,M7)</f>
        <v>12</v>
      </c>
      <c r="D7" s="72">
        <f>C7/B7*100</f>
        <v>19.672131147540984</v>
      </c>
      <c r="E7" s="147">
        <v>0</v>
      </c>
      <c r="F7" s="72">
        <f>E7/C7*100</f>
        <v>0</v>
      </c>
      <c r="G7" s="147">
        <v>8</v>
      </c>
      <c r="H7" s="72">
        <f>G7/C7*100</f>
        <v>66.666666666666657</v>
      </c>
      <c r="I7" s="147">
        <v>0</v>
      </c>
      <c r="J7" s="72">
        <f>I7/C7*100</f>
        <v>0</v>
      </c>
      <c r="K7" s="147">
        <v>4</v>
      </c>
      <c r="L7" s="72">
        <f>K7/C7*100</f>
        <v>33.333333333333329</v>
      </c>
      <c r="M7" s="147">
        <v>0</v>
      </c>
      <c r="N7" s="73">
        <f>M7/C7*100</f>
        <v>0</v>
      </c>
    </row>
    <row r="9" spans="2:14" x14ac:dyDescent="0.3">
      <c r="B9" s="327" t="s">
        <v>193</v>
      </c>
      <c r="C9" s="327"/>
      <c r="D9" s="327"/>
      <c r="E9" s="327"/>
      <c r="F9" s="327"/>
      <c r="G9" s="327"/>
      <c r="H9" s="68"/>
      <c r="I9" s="68"/>
      <c r="J9" s="68"/>
      <c r="K9" s="68"/>
      <c r="L9" s="68"/>
      <c r="M9" s="68"/>
    </row>
    <row r="10" spans="2:14" ht="15.75" x14ac:dyDescent="0.3">
      <c r="B10" s="325" t="s">
        <v>123</v>
      </c>
      <c r="C10" s="325"/>
      <c r="D10" s="325"/>
      <c r="E10" s="325"/>
      <c r="F10" s="325"/>
      <c r="G10" s="325"/>
      <c r="H10" s="325"/>
      <c r="I10" s="325"/>
      <c r="J10" s="325"/>
      <c r="K10" s="325"/>
      <c r="L10" s="325"/>
      <c r="M10" s="325"/>
    </row>
    <row r="11" spans="2:14" ht="15.75" x14ac:dyDescent="0.3">
      <c r="B11" s="325" t="s">
        <v>124</v>
      </c>
      <c r="C11" s="325"/>
      <c r="D11" s="325"/>
      <c r="E11" s="325"/>
      <c r="F11" s="325"/>
      <c r="G11" s="325"/>
      <c r="H11" s="325"/>
      <c r="I11" s="325"/>
      <c r="J11" s="325"/>
      <c r="K11" s="325"/>
      <c r="L11" s="325"/>
      <c r="M11" s="325"/>
    </row>
    <row r="12" spans="2:14" ht="15.75" x14ac:dyDescent="0.3">
      <c r="B12" s="325" t="s">
        <v>125</v>
      </c>
      <c r="C12" s="325"/>
      <c r="D12" s="325"/>
      <c r="E12" s="325"/>
      <c r="F12" s="325"/>
      <c r="G12" s="325"/>
      <c r="H12" s="325"/>
      <c r="I12" s="325"/>
      <c r="J12" s="325"/>
      <c r="K12" s="325"/>
      <c r="L12" s="325"/>
      <c r="M12" s="325"/>
      <c r="N12" s="69"/>
    </row>
    <row r="13" spans="2:14" ht="15.75" x14ac:dyDescent="0.3">
      <c r="B13" s="325" t="s">
        <v>126</v>
      </c>
      <c r="C13" s="325"/>
      <c r="D13" s="325"/>
      <c r="E13" s="325"/>
      <c r="F13" s="325"/>
      <c r="G13" s="325"/>
      <c r="H13" s="325"/>
      <c r="I13" s="325"/>
      <c r="J13" s="325"/>
      <c r="K13" s="325"/>
      <c r="L13" s="325"/>
      <c r="M13" s="325"/>
      <c r="N13" s="69"/>
    </row>
    <row r="14" spans="2:14" ht="15.75" x14ac:dyDescent="0.3">
      <c r="B14" s="326" t="s">
        <v>191</v>
      </c>
      <c r="C14" s="325"/>
      <c r="D14" s="325"/>
      <c r="E14" s="325"/>
      <c r="F14" s="325"/>
      <c r="G14" s="325"/>
      <c r="H14" s="325"/>
      <c r="I14" s="325"/>
      <c r="J14" s="325"/>
      <c r="K14" s="325"/>
      <c r="L14" s="325"/>
      <c r="M14" s="325"/>
      <c r="N14" s="69"/>
    </row>
    <row r="15" spans="2:14" ht="15.75" x14ac:dyDescent="0.3">
      <c r="B15" s="69"/>
      <c r="C15" s="69"/>
      <c r="D15" s="69"/>
      <c r="E15" s="69"/>
      <c r="F15" s="69"/>
      <c r="G15" s="69"/>
      <c r="H15" s="69"/>
      <c r="I15" s="69"/>
      <c r="J15" s="69"/>
      <c r="K15" s="69"/>
      <c r="L15" s="69"/>
      <c r="M15" s="69"/>
      <c r="N15" s="69"/>
    </row>
  </sheetData>
  <sheetProtection algorithmName="SHA-512" hashValue="YY221Q3/otgD99j6KnquKfTxNcYdeyg7Khmo1UsaGA7FHSfu6H/Y1+heNFn3Vip9EelqHO+sqZq0SaH1IQcD7g==" saltValue="Njn8zPfknLVeMIZFG8sSGA==" spinCount="100000" sheet="1" objects="1" scenarios="1" selectLockedCells="1"/>
  <mergeCells count="12">
    <mergeCell ref="B2:N2"/>
    <mergeCell ref="B5:B6"/>
    <mergeCell ref="E5:N5"/>
    <mergeCell ref="B11:M11"/>
    <mergeCell ref="B3:N3"/>
    <mergeCell ref="B12:M12"/>
    <mergeCell ref="B13:M13"/>
    <mergeCell ref="B14:M14"/>
    <mergeCell ref="B9:G9"/>
    <mergeCell ref="C5:C6"/>
    <mergeCell ref="D5:D6"/>
    <mergeCell ref="B10:M10"/>
  </mergeCell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B1:P54"/>
  <sheetViews>
    <sheetView topLeftCell="A40" zoomScale="95" zoomScaleNormal="95" workbookViewId="0">
      <selection activeCell="I58" sqref="I58"/>
    </sheetView>
  </sheetViews>
  <sheetFormatPr defaultRowHeight="15" x14ac:dyDescent="0.3"/>
  <cols>
    <col min="1" max="1" width="1.7109375" style="3" customWidth="1"/>
    <col min="2" max="2" width="3.140625" style="1" bestFit="1" customWidth="1"/>
    <col min="3" max="3" width="41.140625" style="2" customWidth="1"/>
    <col min="4" max="4" width="9" style="3" customWidth="1"/>
    <col min="5" max="5" width="5.7109375" style="3" customWidth="1"/>
    <col min="6" max="6" width="8.28515625" style="3" customWidth="1"/>
    <col min="7" max="7" width="12.42578125" style="3" bestFit="1" customWidth="1"/>
    <col min="8" max="8" width="9.28515625" style="3" customWidth="1"/>
    <col min="9" max="9" width="10.7109375" style="2" bestFit="1" customWidth="1"/>
    <col min="10" max="10" width="8" style="2" customWidth="1"/>
    <col min="11" max="11" width="12.5703125" style="3" bestFit="1" customWidth="1"/>
    <col min="12" max="12" width="8" style="3" customWidth="1"/>
    <col min="13" max="13" width="12.42578125" style="3" bestFit="1" customWidth="1"/>
    <col min="14" max="14" width="8.140625" style="3" customWidth="1"/>
    <col min="15" max="16384" width="9.140625" style="3"/>
  </cols>
  <sheetData>
    <row r="1" spans="2:16" ht="16.5" x14ac:dyDescent="0.3">
      <c r="M1" s="330"/>
      <c r="N1" s="330"/>
    </row>
    <row r="2" spans="2:16" ht="38.25" customHeight="1" x14ac:dyDescent="0.35">
      <c r="B2" s="335" t="s">
        <v>183</v>
      </c>
      <c r="C2" s="335"/>
      <c r="D2" s="335"/>
      <c r="E2" s="335"/>
      <c r="F2" s="335"/>
      <c r="G2" s="335"/>
      <c r="H2" s="335"/>
      <c r="I2" s="335"/>
      <c r="J2" s="335"/>
      <c r="K2" s="335"/>
      <c r="L2" s="335"/>
      <c r="M2" s="335"/>
      <c r="N2" s="335"/>
    </row>
    <row r="3" spans="2:16" ht="15.75" customHeight="1" thickBot="1" x14ac:dyDescent="0.35"/>
    <row r="4" spans="2:16" ht="15.75" customHeight="1" x14ac:dyDescent="0.3">
      <c r="B4" s="341" t="s">
        <v>0</v>
      </c>
      <c r="C4" s="338" t="s">
        <v>14</v>
      </c>
      <c r="D4" s="338" t="s">
        <v>4</v>
      </c>
      <c r="E4" s="338" t="s">
        <v>13</v>
      </c>
      <c r="F4" s="338"/>
      <c r="G4" s="338"/>
      <c r="H4" s="338"/>
      <c r="I4" s="338"/>
      <c r="J4" s="338"/>
      <c r="K4" s="338"/>
      <c r="L4" s="338"/>
      <c r="M4" s="338"/>
      <c r="N4" s="340"/>
    </row>
    <row r="5" spans="2:16" s="6" customFormat="1" ht="50.25" customHeight="1" thickBot="1" x14ac:dyDescent="0.35">
      <c r="B5" s="342"/>
      <c r="C5" s="339"/>
      <c r="D5" s="339"/>
      <c r="E5" s="4" t="s">
        <v>2</v>
      </c>
      <c r="F5" s="4" t="s">
        <v>25</v>
      </c>
      <c r="G5" s="4" t="s">
        <v>3</v>
      </c>
      <c r="H5" s="4" t="s">
        <v>25</v>
      </c>
      <c r="I5" s="4" t="s">
        <v>24</v>
      </c>
      <c r="J5" s="4" t="s">
        <v>25</v>
      </c>
      <c r="K5" s="4" t="s">
        <v>23</v>
      </c>
      <c r="L5" s="4" t="s">
        <v>25</v>
      </c>
      <c r="M5" s="4" t="s">
        <v>22</v>
      </c>
      <c r="N5" s="5" t="s">
        <v>25</v>
      </c>
    </row>
    <row r="6" spans="2:16" x14ac:dyDescent="0.3">
      <c r="B6" s="7">
        <v>1</v>
      </c>
      <c r="C6" s="8" t="s">
        <v>5</v>
      </c>
      <c r="D6" s="141">
        <f>SUM(E6,G6,I6,K6,M6)</f>
        <v>51</v>
      </c>
      <c r="E6" s="9">
        <v>24</v>
      </c>
      <c r="F6" s="30">
        <f>E6/D6*100</f>
        <v>47.058823529411761</v>
      </c>
      <c r="G6" s="9">
        <v>4</v>
      </c>
      <c r="H6" s="30">
        <f>G6/D6*100</f>
        <v>7.8431372549019605</v>
      </c>
      <c r="I6" s="10">
        <v>7</v>
      </c>
      <c r="J6" s="32">
        <f>I6/D6*100</f>
        <v>13.725490196078432</v>
      </c>
      <c r="K6" s="9">
        <v>11</v>
      </c>
      <c r="L6" s="30">
        <f>K6/D6*100</f>
        <v>21.568627450980394</v>
      </c>
      <c r="M6" s="9">
        <v>5</v>
      </c>
      <c r="N6" s="34">
        <f>M6/D6*100</f>
        <v>9.8039215686274517</v>
      </c>
    </row>
    <row r="7" spans="2:16" x14ac:dyDescent="0.3">
      <c r="B7" s="11">
        <v>2</v>
      </c>
      <c r="C7" s="12" t="s">
        <v>55</v>
      </c>
      <c r="D7" s="142">
        <f>SUM(E7,G7,I7,K7,M7)</f>
        <v>12</v>
      </c>
      <c r="E7" s="9">
        <v>7</v>
      </c>
      <c r="F7" s="31">
        <f t="shared" ref="F7:F10" si="0">E7/D7*100</f>
        <v>58.333333333333336</v>
      </c>
      <c r="G7" s="9">
        <v>2</v>
      </c>
      <c r="H7" s="31">
        <f t="shared" ref="H7:H10" si="1">G7/D7*100</f>
        <v>16.666666666666664</v>
      </c>
      <c r="I7" s="10">
        <v>0</v>
      </c>
      <c r="J7" s="33">
        <f t="shared" ref="J7:J10" si="2">I7/D7*100</f>
        <v>0</v>
      </c>
      <c r="K7" s="9">
        <v>0</v>
      </c>
      <c r="L7" s="31">
        <f t="shared" ref="L7:L10" si="3">K7/D7*100</f>
        <v>0</v>
      </c>
      <c r="M7" s="9">
        <v>3</v>
      </c>
      <c r="N7" s="35">
        <f t="shared" ref="N7:N10" si="4">M7/D7*100</f>
        <v>25</v>
      </c>
    </row>
    <row r="8" spans="2:16" x14ac:dyDescent="0.3">
      <c r="B8" s="11">
        <v>3</v>
      </c>
      <c r="C8" s="12" t="s">
        <v>6</v>
      </c>
      <c r="D8" s="142">
        <f t="shared" ref="D8:D9" si="5">SUM(E8,G8,I8,K8,M8)</f>
        <v>11</v>
      </c>
      <c r="E8" s="9">
        <v>7</v>
      </c>
      <c r="F8" s="31">
        <f t="shared" si="0"/>
        <v>63.636363636363633</v>
      </c>
      <c r="G8" s="9">
        <v>4</v>
      </c>
      <c r="H8" s="31">
        <f t="shared" si="1"/>
        <v>36.363636363636367</v>
      </c>
      <c r="I8" s="10">
        <v>0</v>
      </c>
      <c r="J8" s="33">
        <f t="shared" si="2"/>
        <v>0</v>
      </c>
      <c r="K8" s="9">
        <v>0</v>
      </c>
      <c r="L8" s="31">
        <f t="shared" si="3"/>
        <v>0</v>
      </c>
      <c r="M8" s="9">
        <v>0</v>
      </c>
      <c r="N8" s="35">
        <f t="shared" si="4"/>
        <v>0</v>
      </c>
    </row>
    <row r="9" spans="2:16" x14ac:dyDescent="0.3">
      <c r="B9" s="15">
        <v>4</v>
      </c>
      <c r="C9" s="12" t="s">
        <v>56</v>
      </c>
      <c r="D9" s="142">
        <f t="shared" si="5"/>
        <v>0</v>
      </c>
      <c r="E9" s="9">
        <v>0</v>
      </c>
      <c r="F9" s="31" t="e">
        <f t="shared" si="0"/>
        <v>#DIV/0!</v>
      </c>
      <c r="G9" s="9">
        <v>0</v>
      </c>
      <c r="H9" s="31" t="e">
        <f t="shared" si="1"/>
        <v>#DIV/0!</v>
      </c>
      <c r="I9" s="10">
        <v>0</v>
      </c>
      <c r="J9" s="33" t="e">
        <f t="shared" si="2"/>
        <v>#DIV/0!</v>
      </c>
      <c r="K9" s="9">
        <v>0</v>
      </c>
      <c r="L9" s="31" t="e">
        <f t="shared" si="3"/>
        <v>#DIV/0!</v>
      </c>
      <c r="M9" s="9">
        <v>0</v>
      </c>
      <c r="N9" s="36" t="e">
        <f t="shared" si="4"/>
        <v>#DIV/0!</v>
      </c>
    </row>
    <row r="10" spans="2:16" ht="15.75" thickBot="1" x14ac:dyDescent="0.35">
      <c r="B10" s="28">
        <v>5</v>
      </c>
      <c r="C10" s="12" t="s">
        <v>57</v>
      </c>
      <c r="D10" s="142">
        <f>SUM(E10,G10,I10,K10,M10)</f>
        <v>10</v>
      </c>
      <c r="E10" s="9">
        <v>2</v>
      </c>
      <c r="F10" s="31">
        <f t="shared" si="0"/>
        <v>20</v>
      </c>
      <c r="G10" s="9">
        <v>0</v>
      </c>
      <c r="H10" s="37">
        <f t="shared" si="1"/>
        <v>0</v>
      </c>
      <c r="I10" s="10">
        <v>0</v>
      </c>
      <c r="J10" s="38">
        <f t="shared" si="2"/>
        <v>0</v>
      </c>
      <c r="K10" s="9">
        <v>7</v>
      </c>
      <c r="L10" s="37">
        <f t="shared" si="3"/>
        <v>70</v>
      </c>
      <c r="M10" s="9">
        <v>1</v>
      </c>
      <c r="N10" s="36">
        <f t="shared" si="4"/>
        <v>10</v>
      </c>
    </row>
    <row r="11" spans="2:16" ht="24.75" customHeight="1" x14ac:dyDescent="0.3">
      <c r="B11" s="341" t="s">
        <v>0</v>
      </c>
      <c r="C11" s="338" t="s">
        <v>14</v>
      </c>
      <c r="D11" s="338" t="s">
        <v>1</v>
      </c>
      <c r="E11" s="338" t="s">
        <v>26</v>
      </c>
      <c r="F11" s="368"/>
      <c r="G11" s="343" t="s">
        <v>27</v>
      </c>
      <c r="H11" s="344"/>
      <c r="I11" s="344"/>
      <c r="J11" s="344"/>
      <c r="K11" s="344"/>
      <c r="L11" s="344"/>
      <c r="M11" s="344"/>
      <c r="N11" s="344"/>
      <c r="O11" s="344"/>
      <c r="P11" s="345"/>
    </row>
    <row r="12" spans="2:16" ht="22.5" customHeight="1" thickBot="1" x14ac:dyDescent="0.35">
      <c r="B12" s="342"/>
      <c r="C12" s="339"/>
      <c r="D12" s="339"/>
      <c r="E12" s="4" t="s">
        <v>31</v>
      </c>
      <c r="F12" s="208" t="s">
        <v>25</v>
      </c>
      <c r="G12" s="212" t="s">
        <v>31</v>
      </c>
      <c r="H12" s="4" t="s">
        <v>25</v>
      </c>
      <c r="I12" s="4" t="s">
        <v>28</v>
      </c>
      <c r="J12" s="4" t="s">
        <v>25</v>
      </c>
      <c r="K12" s="4" t="s">
        <v>29</v>
      </c>
      <c r="L12" s="4" t="s">
        <v>25</v>
      </c>
      <c r="M12" s="4" t="s">
        <v>30</v>
      </c>
      <c r="N12" s="5" t="s">
        <v>25</v>
      </c>
      <c r="O12" s="4" t="s">
        <v>240</v>
      </c>
      <c r="P12" s="5" t="s">
        <v>25</v>
      </c>
    </row>
    <row r="13" spans="2:16" x14ac:dyDescent="0.3">
      <c r="B13" s="7">
        <v>1</v>
      </c>
      <c r="C13" s="18" t="s">
        <v>52</v>
      </c>
      <c r="D13" s="141">
        <f>SUM(E13,G13)</f>
        <v>16</v>
      </c>
      <c r="E13" s="10">
        <v>15</v>
      </c>
      <c r="F13" s="209">
        <f t="shared" ref="F13:F19" si="6">E13/D13*100</f>
        <v>93.75</v>
      </c>
      <c r="G13" s="213">
        <f>SUM(I13,K13,M13,O13)</f>
        <v>1</v>
      </c>
      <c r="H13" s="30">
        <f t="shared" ref="H13:H19" si="7">G13/D13*100</f>
        <v>6.25</v>
      </c>
      <c r="I13" s="9">
        <v>0</v>
      </c>
      <c r="J13" s="32">
        <f>I13/G13*100</f>
        <v>0</v>
      </c>
      <c r="K13" s="9">
        <v>0</v>
      </c>
      <c r="L13" s="30">
        <f>K13/G13*100</f>
        <v>0</v>
      </c>
      <c r="M13" s="9">
        <v>0</v>
      </c>
      <c r="N13" s="34">
        <f>M13/G13*100</f>
        <v>0</v>
      </c>
      <c r="O13" s="9">
        <v>1</v>
      </c>
      <c r="P13" s="34">
        <f>O13/G13*100</f>
        <v>100</v>
      </c>
    </row>
    <row r="14" spans="2:16" x14ac:dyDescent="0.3">
      <c r="B14" s="11">
        <v>2</v>
      </c>
      <c r="C14" s="12" t="s">
        <v>53</v>
      </c>
      <c r="D14" s="142">
        <f>SUM(E14,G14)</f>
        <v>10</v>
      </c>
      <c r="E14" s="14">
        <v>10</v>
      </c>
      <c r="F14" s="210">
        <f t="shared" si="6"/>
        <v>100</v>
      </c>
      <c r="G14" s="213">
        <f t="shared" ref="G14:G19" si="8">SUM(I14,K14,M14,O14)</f>
        <v>0</v>
      </c>
      <c r="H14" s="31">
        <f t="shared" si="7"/>
        <v>0</v>
      </c>
      <c r="I14" s="13">
        <v>0</v>
      </c>
      <c r="J14" s="33" t="e">
        <f t="shared" ref="J14:J19" si="9">I14/G14*100</f>
        <v>#DIV/0!</v>
      </c>
      <c r="K14" s="13">
        <v>0</v>
      </c>
      <c r="L14" s="31" t="e">
        <f t="shared" ref="L14:L19" si="10">K14/G14*100</f>
        <v>#DIV/0!</v>
      </c>
      <c r="M14" s="13">
        <v>0</v>
      </c>
      <c r="N14" s="35" t="e">
        <f t="shared" ref="N14:N19" si="11">M14/G14*100</f>
        <v>#DIV/0!</v>
      </c>
      <c r="O14" s="13">
        <v>0</v>
      </c>
      <c r="P14" s="34" t="e">
        <f t="shared" ref="P14:P19" si="12">O14/G14*100</f>
        <v>#DIV/0!</v>
      </c>
    </row>
    <row r="15" spans="2:16" x14ac:dyDescent="0.3">
      <c r="B15" s="11">
        <v>3</v>
      </c>
      <c r="C15" s="12" t="s">
        <v>54</v>
      </c>
      <c r="D15" s="142">
        <f t="shared" ref="D15:D18" si="13">SUM(E15,G15)</f>
        <v>0</v>
      </c>
      <c r="E15" s="14">
        <v>0</v>
      </c>
      <c r="F15" s="210" t="e">
        <f t="shared" si="6"/>
        <v>#DIV/0!</v>
      </c>
      <c r="G15" s="213">
        <f t="shared" si="8"/>
        <v>0</v>
      </c>
      <c r="H15" s="31" t="e">
        <f t="shared" si="7"/>
        <v>#DIV/0!</v>
      </c>
      <c r="I15" s="13">
        <v>0</v>
      </c>
      <c r="J15" s="33" t="e">
        <f t="shared" si="9"/>
        <v>#DIV/0!</v>
      </c>
      <c r="K15" s="13">
        <v>0</v>
      </c>
      <c r="L15" s="31" t="e">
        <f t="shared" si="10"/>
        <v>#DIV/0!</v>
      </c>
      <c r="M15" s="13">
        <v>0</v>
      </c>
      <c r="N15" s="35" t="e">
        <f t="shared" si="11"/>
        <v>#DIV/0!</v>
      </c>
      <c r="O15" s="13">
        <v>0</v>
      </c>
      <c r="P15" s="34" t="e">
        <f t="shared" si="12"/>
        <v>#DIV/0!</v>
      </c>
    </row>
    <row r="16" spans="2:16" x14ac:dyDescent="0.3">
      <c r="B16" s="11">
        <v>4</v>
      </c>
      <c r="C16" s="12" t="s">
        <v>44</v>
      </c>
      <c r="D16" s="142">
        <f t="shared" si="13"/>
        <v>0</v>
      </c>
      <c r="E16" s="14">
        <v>0</v>
      </c>
      <c r="F16" s="210" t="e">
        <f t="shared" ref="F16:F17" si="14">E16/D16*100</f>
        <v>#DIV/0!</v>
      </c>
      <c r="G16" s="213">
        <f t="shared" si="8"/>
        <v>0</v>
      </c>
      <c r="H16" s="31" t="e">
        <f t="shared" ref="H16:H17" si="15">G16/D16*100</f>
        <v>#DIV/0!</v>
      </c>
      <c r="I16" s="13">
        <v>0</v>
      </c>
      <c r="J16" s="33" t="e">
        <f t="shared" ref="J16:J17" si="16">I16/G16*100</f>
        <v>#DIV/0!</v>
      </c>
      <c r="K16" s="13">
        <v>0</v>
      </c>
      <c r="L16" s="31" t="e">
        <f t="shared" ref="L16:L17" si="17">K16/G16*100</f>
        <v>#DIV/0!</v>
      </c>
      <c r="M16" s="13">
        <v>0</v>
      </c>
      <c r="N16" s="35" t="e">
        <f t="shared" ref="N16:N17" si="18">M16/G16*100</f>
        <v>#DIV/0!</v>
      </c>
      <c r="O16" s="13">
        <v>0</v>
      </c>
      <c r="P16" s="34" t="e">
        <f t="shared" si="12"/>
        <v>#DIV/0!</v>
      </c>
    </row>
    <row r="17" spans="2:16" x14ac:dyDescent="0.3">
      <c r="B17" s="11">
        <v>5</v>
      </c>
      <c r="C17" s="12" t="s">
        <v>45</v>
      </c>
      <c r="D17" s="142">
        <f t="shared" si="13"/>
        <v>0</v>
      </c>
      <c r="E17" s="14">
        <v>0</v>
      </c>
      <c r="F17" s="210" t="e">
        <f t="shared" si="14"/>
        <v>#DIV/0!</v>
      </c>
      <c r="G17" s="213">
        <f t="shared" si="8"/>
        <v>0</v>
      </c>
      <c r="H17" s="31" t="e">
        <f t="shared" si="15"/>
        <v>#DIV/0!</v>
      </c>
      <c r="I17" s="13">
        <v>0</v>
      </c>
      <c r="J17" s="33" t="e">
        <f t="shared" si="16"/>
        <v>#DIV/0!</v>
      </c>
      <c r="K17" s="13">
        <v>0</v>
      </c>
      <c r="L17" s="31" t="e">
        <f t="shared" si="17"/>
        <v>#DIV/0!</v>
      </c>
      <c r="M17" s="13">
        <v>0</v>
      </c>
      <c r="N17" s="35" t="e">
        <f t="shared" si="18"/>
        <v>#DIV/0!</v>
      </c>
      <c r="O17" s="13">
        <v>0</v>
      </c>
      <c r="P17" s="34" t="e">
        <f t="shared" si="12"/>
        <v>#DIV/0!</v>
      </c>
    </row>
    <row r="18" spans="2:16" x14ac:dyDescent="0.3">
      <c r="B18" s="11">
        <v>6</v>
      </c>
      <c r="C18" s="12" t="s">
        <v>7</v>
      </c>
      <c r="D18" s="142">
        <f t="shared" si="13"/>
        <v>0</v>
      </c>
      <c r="E18" s="14">
        <v>0</v>
      </c>
      <c r="F18" s="210" t="e">
        <f t="shared" si="6"/>
        <v>#DIV/0!</v>
      </c>
      <c r="G18" s="213">
        <f t="shared" si="8"/>
        <v>0</v>
      </c>
      <c r="H18" s="31" t="e">
        <f t="shared" si="7"/>
        <v>#DIV/0!</v>
      </c>
      <c r="I18" s="13">
        <v>0</v>
      </c>
      <c r="J18" s="33" t="e">
        <f t="shared" si="9"/>
        <v>#DIV/0!</v>
      </c>
      <c r="K18" s="13">
        <v>0</v>
      </c>
      <c r="L18" s="31" t="e">
        <f t="shared" si="10"/>
        <v>#DIV/0!</v>
      </c>
      <c r="M18" s="13">
        <v>0</v>
      </c>
      <c r="N18" s="35" t="e">
        <f t="shared" si="11"/>
        <v>#DIV/0!</v>
      </c>
      <c r="O18" s="13">
        <v>0</v>
      </c>
      <c r="P18" s="34" t="e">
        <f t="shared" si="12"/>
        <v>#DIV/0!</v>
      </c>
    </row>
    <row r="19" spans="2:16" ht="30.75" thickBot="1" x14ac:dyDescent="0.35">
      <c r="B19" s="11">
        <v>7</v>
      </c>
      <c r="C19" s="16" t="s">
        <v>12</v>
      </c>
      <c r="D19" s="142">
        <f>SUM(E19,G19)</f>
        <v>0</v>
      </c>
      <c r="E19" s="17">
        <v>0</v>
      </c>
      <c r="F19" s="211" t="e">
        <f t="shared" si="6"/>
        <v>#DIV/0!</v>
      </c>
      <c r="G19" s="214">
        <f t="shared" si="8"/>
        <v>0</v>
      </c>
      <c r="H19" s="215" t="e">
        <f t="shared" si="7"/>
        <v>#DIV/0!</v>
      </c>
      <c r="I19" s="217">
        <v>0</v>
      </c>
      <c r="J19" s="216" t="e">
        <f t="shared" si="9"/>
        <v>#DIV/0!</v>
      </c>
      <c r="K19" s="217">
        <v>0</v>
      </c>
      <c r="L19" s="215" t="e">
        <f t="shared" si="10"/>
        <v>#DIV/0!</v>
      </c>
      <c r="M19" s="217">
        <v>0</v>
      </c>
      <c r="N19" s="218" t="e">
        <f t="shared" si="11"/>
        <v>#DIV/0!</v>
      </c>
      <c r="O19" s="217">
        <v>0</v>
      </c>
      <c r="P19" s="219" t="e">
        <f t="shared" si="12"/>
        <v>#DIV/0!</v>
      </c>
    </row>
    <row r="20" spans="2:16" ht="24.75" customHeight="1" x14ac:dyDescent="0.3">
      <c r="B20" s="341" t="s">
        <v>0</v>
      </c>
      <c r="C20" s="338" t="s">
        <v>14</v>
      </c>
      <c r="D20" s="338" t="s">
        <v>1</v>
      </c>
      <c r="E20" s="338" t="s">
        <v>26</v>
      </c>
      <c r="F20" s="368"/>
      <c r="G20" s="343" t="s">
        <v>27</v>
      </c>
      <c r="H20" s="344"/>
      <c r="I20" s="344"/>
      <c r="J20" s="344"/>
      <c r="K20" s="344"/>
      <c r="L20" s="344"/>
      <c r="M20" s="344"/>
      <c r="N20" s="344"/>
      <c r="O20" s="344"/>
      <c r="P20" s="345"/>
    </row>
    <row r="21" spans="2:16" ht="21.75" customHeight="1" thickBot="1" x14ac:dyDescent="0.35">
      <c r="B21" s="342"/>
      <c r="C21" s="339"/>
      <c r="D21" s="339"/>
      <c r="E21" s="4" t="s">
        <v>31</v>
      </c>
      <c r="F21" s="208" t="s">
        <v>25</v>
      </c>
      <c r="G21" s="212" t="s">
        <v>31</v>
      </c>
      <c r="H21" s="4" t="s">
        <v>25</v>
      </c>
      <c r="I21" s="4" t="s">
        <v>28</v>
      </c>
      <c r="J21" s="4" t="s">
        <v>25</v>
      </c>
      <c r="K21" s="4" t="s">
        <v>29</v>
      </c>
      <c r="L21" s="4" t="s">
        <v>25</v>
      </c>
      <c r="M21" s="4" t="s">
        <v>30</v>
      </c>
      <c r="N21" s="5" t="s">
        <v>25</v>
      </c>
      <c r="O21" s="4" t="s">
        <v>240</v>
      </c>
      <c r="P21" s="5" t="s">
        <v>25</v>
      </c>
    </row>
    <row r="22" spans="2:16" ht="30" x14ac:dyDescent="0.3">
      <c r="B22" s="7">
        <v>1</v>
      </c>
      <c r="C22" s="18" t="s">
        <v>16</v>
      </c>
      <c r="D22" s="141">
        <f>SUM(E22,G22)</f>
        <v>125</v>
      </c>
      <c r="E22" s="10">
        <v>70</v>
      </c>
      <c r="F22" s="209">
        <f t="shared" ref="F22:F37" si="19">E22/D22*100</f>
        <v>56.000000000000007</v>
      </c>
      <c r="G22" s="213">
        <f>SUM(I22,K22,M22,O22)</f>
        <v>55</v>
      </c>
      <c r="H22" s="30">
        <f t="shared" ref="H22:H37" si="20">G22/D22*100</f>
        <v>44</v>
      </c>
      <c r="I22" s="10">
        <v>45</v>
      </c>
      <c r="J22" s="32">
        <f t="shared" ref="J22:J37" si="21">I22/G22*100</f>
        <v>81.818181818181827</v>
      </c>
      <c r="K22" s="9">
        <v>1</v>
      </c>
      <c r="L22" s="30">
        <f t="shared" ref="L22:L37" si="22">K22/G22*100</f>
        <v>1.8181818181818181</v>
      </c>
      <c r="M22" s="9">
        <v>1</v>
      </c>
      <c r="N22" s="34">
        <f t="shared" ref="N22:N37" si="23">M22/G22*100</f>
        <v>1.8181818181818181</v>
      </c>
      <c r="O22" s="9">
        <v>8</v>
      </c>
      <c r="P22" s="34">
        <f>O22/G22*100</f>
        <v>14.545454545454545</v>
      </c>
    </row>
    <row r="23" spans="2:16" ht="30" x14ac:dyDescent="0.3">
      <c r="B23" s="11">
        <v>2</v>
      </c>
      <c r="C23" s="12" t="s">
        <v>17</v>
      </c>
      <c r="D23" s="142">
        <f>SUM(E23,G23)</f>
        <v>24</v>
      </c>
      <c r="E23" s="10">
        <v>0</v>
      </c>
      <c r="F23" s="210">
        <f t="shared" si="19"/>
        <v>0</v>
      </c>
      <c r="G23" s="213">
        <f t="shared" ref="G23:G30" si="24">SUM(I23,K23,M23,O23)</f>
        <v>24</v>
      </c>
      <c r="H23" s="31">
        <f t="shared" si="20"/>
        <v>100</v>
      </c>
      <c r="I23" s="10">
        <v>18</v>
      </c>
      <c r="J23" s="33">
        <f t="shared" si="21"/>
        <v>75</v>
      </c>
      <c r="K23" s="9">
        <v>3</v>
      </c>
      <c r="L23" s="31">
        <f t="shared" si="22"/>
        <v>12.5</v>
      </c>
      <c r="M23" s="9">
        <v>0</v>
      </c>
      <c r="N23" s="35">
        <f t="shared" si="23"/>
        <v>0</v>
      </c>
      <c r="O23" s="9">
        <v>3</v>
      </c>
      <c r="P23" s="34">
        <f t="shared" ref="P23:P27" si="25">O23/G23*100</f>
        <v>12.5</v>
      </c>
    </row>
    <row r="24" spans="2:16" ht="30" x14ac:dyDescent="0.3">
      <c r="B24" s="11">
        <v>3</v>
      </c>
      <c r="C24" s="12" t="s">
        <v>20</v>
      </c>
      <c r="D24" s="142">
        <f t="shared" ref="D24:D29" si="26">SUM(E24,G24)</f>
        <v>18</v>
      </c>
      <c r="E24" s="14">
        <v>14</v>
      </c>
      <c r="F24" s="210">
        <f t="shared" si="19"/>
        <v>77.777777777777786</v>
      </c>
      <c r="G24" s="213">
        <f t="shared" si="24"/>
        <v>4</v>
      </c>
      <c r="H24" s="31">
        <f t="shared" si="20"/>
        <v>22.222222222222221</v>
      </c>
      <c r="I24" s="10">
        <v>2</v>
      </c>
      <c r="J24" s="33">
        <f t="shared" si="21"/>
        <v>50</v>
      </c>
      <c r="K24" s="9">
        <v>0</v>
      </c>
      <c r="L24" s="31">
        <f t="shared" si="22"/>
        <v>0</v>
      </c>
      <c r="M24" s="9">
        <v>0</v>
      </c>
      <c r="N24" s="35">
        <f t="shared" si="23"/>
        <v>0</v>
      </c>
      <c r="O24" s="9">
        <v>2</v>
      </c>
      <c r="P24" s="34">
        <f t="shared" si="25"/>
        <v>50</v>
      </c>
    </row>
    <row r="25" spans="2:16" ht="30" x14ac:dyDescent="0.3">
      <c r="B25" s="11">
        <v>4</v>
      </c>
      <c r="C25" s="12" t="s">
        <v>18</v>
      </c>
      <c r="D25" s="142">
        <f t="shared" si="26"/>
        <v>18</v>
      </c>
      <c r="E25" s="14">
        <v>14</v>
      </c>
      <c r="F25" s="210">
        <f t="shared" si="19"/>
        <v>77.777777777777786</v>
      </c>
      <c r="G25" s="213">
        <f t="shared" si="24"/>
        <v>4</v>
      </c>
      <c r="H25" s="31">
        <f t="shared" si="20"/>
        <v>22.222222222222221</v>
      </c>
      <c r="I25" s="10">
        <v>2</v>
      </c>
      <c r="J25" s="33">
        <f t="shared" si="21"/>
        <v>50</v>
      </c>
      <c r="K25" s="9">
        <v>0</v>
      </c>
      <c r="L25" s="31">
        <f t="shared" si="22"/>
        <v>0</v>
      </c>
      <c r="M25" s="9">
        <v>0</v>
      </c>
      <c r="N25" s="35">
        <f t="shared" si="23"/>
        <v>0</v>
      </c>
      <c r="O25" s="9">
        <v>2</v>
      </c>
      <c r="P25" s="34">
        <f t="shared" si="25"/>
        <v>50</v>
      </c>
    </row>
    <row r="26" spans="2:16" ht="30" x14ac:dyDescent="0.3">
      <c r="B26" s="11">
        <v>5</v>
      </c>
      <c r="C26" s="12" t="s">
        <v>35</v>
      </c>
      <c r="D26" s="142">
        <f>G26</f>
        <v>119</v>
      </c>
      <c r="E26" s="143" t="s">
        <v>111</v>
      </c>
      <c r="F26" s="220" t="s">
        <v>111</v>
      </c>
      <c r="G26" s="213">
        <f t="shared" si="24"/>
        <v>119</v>
      </c>
      <c r="H26" s="31">
        <f t="shared" si="20"/>
        <v>100</v>
      </c>
      <c r="I26" s="10">
        <v>51</v>
      </c>
      <c r="J26" s="33">
        <f t="shared" si="21"/>
        <v>42.857142857142854</v>
      </c>
      <c r="K26" s="9">
        <v>19</v>
      </c>
      <c r="L26" s="31">
        <f t="shared" si="22"/>
        <v>15.966386554621847</v>
      </c>
      <c r="M26" s="9">
        <v>0</v>
      </c>
      <c r="N26" s="35">
        <f t="shared" si="23"/>
        <v>0</v>
      </c>
      <c r="O26" s="9">
        <v>49</v>
      </c>
      <c r="P26" s="34">
        <f t="shared" si="25"/>
        <v>41.17647058823529</v>
      </c>
    </row>
    <row r="27" spans="2:16" ht="30" x14ac:dyDescent="0.3">
      <c r="B27" s="11">
        <v>6</v>
      </c>
      <c r="C27" s="12" t="s">
        <v>36</v>
      </c>
      <c r="D27" s="224">
        <f t="shared" si="26"/>
        <v>309</v>
      </c>
      <c r="E27" s="14">
        <v>0</v>
      </c>
      <c r="F27" s="210">
        <f t="shared" si="19"/>
        <v>0</v>
      </c>
      <c r="G27" s="225">
        <f t="shared" si="24"/>
        <v>309</v>
      </c>
      <c r="H27" s="31">
        <f t="shared" si="20"/>
        <v>100</v>
      </c>
      <c r="I27" s="10">
        <v>88</v>
      </c>
      <c r="J27" s="33">
        <f t="shared" si="21"/>
        <v>28.478964401294498</v>
      </c>
      <c r="K27" s="9">
        <v>56</v>
      </c>
      <c r="L27" s="31">
        <f t="shared" si="22"/>
        <v>18.122977346278319</v>
      </c>
      <c r="M27" s="9">
        <v>0</v>
      </c>
      <c r="N27" s="35">
        <f t="shared" si="23"/>
        <v>0</v>
      </c>
      <c r="O27" s="9">
        <v>165</v>
      </c>
      <c r="P27" s="34">
        <f t="shared" si="25"/>
        <v>53.398058252427184</v>
      </c>
    </row>
    <row r="28" spans="2:16" ht="30" x14ac:dyDescent="0.3">
      <c r="B28" s="11">
        <v>7</v>
      </c>
      <c r="C28" s="12" t="s">
        <v>33</v>
      </c>
      <c r="D28" s="142">
        <f t="shared" si="26"/>
        <v>34</v>
      </c>
      <c r="E28" s="14">
        <v>0</v>
      </c>
      <c r="F28" s="210">
        <f t="shared" si="19"/>
        <v>0</v>
      </c>
      <c r="G28" s="213">
        <f t="shared" si="24"/>
        <v>34</v>
      </c>
      <c r="H28" s="31">
        <f t="shared" si="20"/>
        <v>100</v>
      </c>
      <c r="I28" s="10">
        <v>33</v>
      </c>
      <c r="J28" s="33">
        <f t="shared" si="21"/>
        <v>97.058823529411768</v>
      </c>
      <c r="K28" s="9">
        <v>1</v>
      </c>
      <c r="L28" s="31">
        <f t="shared" si="22"/>
        <v>2.9411764705882351</v>
      </c>
      <c r="M28" s="9">
        <v>0</v>
      </c>
      <c r="N28" s="35">
        <f t="shared" si="23"/>
        <v>0</v>
      </c>
      <c r="O28" s="9">
        <v>0</v>
      </c>
      <c r="P28" s="34">
        <f t="shared" ref="P28:P30" si="27">O28/G28*100</f>
        <v>0</v>
      </c>
    </row>
    <row r="29" spans="2:16" x14ac:dyDescent="0.3">
      <c r="B29" s="11">
        <v>8</v>
      </c>
      <c r="C29" s="12" t="s">
        <v>15</v>
      </c>
      <c r="D29" s="142">
        <f t="shared" si="26"/>
        <v>2</v>
      </c>
      <c r="E29" s="14">
        <v>2</v>
      </c>
      <c r="F29" s="210">
        <f t="shared" ref="F29" si="28">E29/D29*100</f>
        <v>100</v>
      </c>
      <c r="G29" s="213">
        <f t="shared" si="24"/>
        <v>0</v>
      </c>
      <c r="H29" s="31">
        <f t="shared" ref="H29" si="29">G29/D29*100</f>
        <v>0</v>
      </c>
      <c r="I29" s="10">
        <v>0</v>
      </c>
      <c r="J29" s="33" t="e">
        <f t="shared" ref="J29" si="30">I29/G29*100</f>
        <v>#DIV/0!</v>
      </c>
      <c r="K29" s="9">
        <v>0</v>
      </c>
      <c r="L29" s="31" t="e">
        <f t="shared" ref="L29" si="31">K29/G29*100</f>
        <v>#DIV/0!</v>
      </c>
      <c r="M29" s="9">
        <v>0</v>
      </c>
      <c r="N29" s="35" t="e">
        <f t="shared" ref="N29" si="32">M29/G29*100</f>
        <v>#DIV/0!</v>
      </c>
      <c r="O29" s="9">
        <v>0</v>
      </c>
      <c r="P29" s="34" t="e">
        <f t="shared" si="27"/>
        <v>#DIV/0!</v>
      </c>
    </row>
    <row r="30" spans="2:16" ht="30.75" thickBot="1" x14ac:dyDescent="0.35">
      <c r="B30" s="11">
        <v>9</v>
      </c>
      <c r="C30" s="19" t="s">
        <v>34</v>
      </c>
      <c r="D30" s="142">
        <f>SUM(E30,G30)</f>
        <v>3781</v>
      </c>
      <c r="E30" s="14">
        <v>0</v>
      </c>
      <c r="F30" s="210">
        <f t="shared" si="19"/>
        <v>0</v>
      </c>
      <c r="G30" s="213">
        <f t="shared" si="24"/>
        <v>3781</v>
      </c>
      <c r="H30" s="215">
        <f t="shared" si="20"/>
        <v>100</v>
      </c>
      <c r="I30" s="10">
        <v>2076</v>
      </c>
      <c r="J30" s="216">
        <f t="shared" si="21"/>
        <v>54.906109494842639</v>
      </c>
      <c r="K30" s="9">
        <v>494</v>
      </c>
      <c r="L30" s="215">
        <f t="shared" si="22"/>
        <v>13.06532663316583</v>
      </c>
      <c r="M30" s="9">
        <v>0</v>
      </c>
      <c r="N30" s="218">
        <f t="shared" si="23"/>
        <v>0</v>
      </c>
      <c r="O30" s="9">
        <v>1211</v>
      </c>
      <c r="P30" s="219">
        <f t="shared" si="27"/>
        <v>32.028563871991537</v>
      </c>
    </row>
    <row r="31" spans="2:16" x14ac:dyDescent="0.3">
      <c r="B31" s="341" t="s">
        <v>0</v>
      </c>
      <c r="C31" s="338" t="s">
        <v>14</v>
      </c>
      <c r="D31" s="338" t="s">
        <v>4</v>
      </c>
      <c r="E31" s="338" t="s">
        <v>13</v>
      </c>
      <c r="F31" s="338"/>
      <c r="G31" s="346"/>
      <c r="H31" s="346"/>
      <c r="I31" s="346"/>
      <c r="J31" s="346"/>
      <c r="K31" s="346"/>
      <c r="L31" s="346"/>
      <c r="M31" s="346"/>
      <c r="N31" s="347"/>
    </row>
    <row r="32" spans="2:16" ht="45.75" thickBot="1" x14ac:dyDescent="0.35">
      <c r="B32" s="342"/>
      <c r="C32" s="339"/>
      <c r="D32" s="339"/>
      <c r="E32" s="4" t="s">
        <v>2</v>
      </c>
      <c r="F32" s="4" t="s">
        <v>25</v>
      </c>
      <c r="G32" s="4" t="s">
        <v>194</v>
      </c>
      <c r="H32" s="4" t="s">
        <v>25</v>
      </c>
      <c r="I32" s="4" t="s">
        <v>24</v>
      </c>
      <c r="J32" s="4" t="s">
        <v>25</v>
      </c>
      <c r="K32" s="4" t="s">
        <v>23</v>
      </c>
      <c r="L32" s="4" t="s">
        <v>25</v>
      </c>
      <c r="M32" s="4" t="s">
        <v>22</v>
      </c>
      <c r="N32" s="5" t="s">
        <v>25</v>
      </c>
    </row>
    <row r="33" spans="2:16" x14ac:dyDescent="0.3">
      <c r="B33" s="11">
        <v>10</v>
      </c>
      <c r="C33" s="19" t="s">
        <v>8</v>
      </c>
      <c r="D33" s="141">
        <f>SUM(E33,G33,I33,K33,M33)</f>
        <v>126</v>
      </c>
      <c r="E33" s="14">
        <v>108</v>
      </c>
      <c r="F33" s="31">
        <f t="shared" si="19"/>
        <v>85.714285714285708</v>
      </c>
      <c r="G33" s="14">
        <v>0</v>
      </c>
      <c r="H33" s="31">
        <f t="shared" si="20"/>
        <v>0</v>
      </c>
      <c r="I33" s="14">
        <v>0</v>
      </c>
      <c r="J33" s="33" t="e">
        <f t="shared" si="21"/>
        <v>#DIV/0!</v>
      </c>
      <c r="K33" s="13">
        <v>14</v>
      </c>
      <c r="L33" s="31" t="e">
        <f t="shared" si="22"/>
        <v>#DIV/0!</v>
      </c>
      <c r="M33" s="13">
        <v>4</v>
      </c>
      <c r="N33" s="35" t="e">
        <f t="shared" si="23"/>
        <v>#DIV/0!</v>
      </c>
    </row>
    <row r="34" spans="2:16" x14ac:dyDescent="0.3">
      <c r="B34" s="11">
        <v>11</v>
      </c>
      <c r="C34" s="19" t="s">
        <v>9</v>
      </c>
      <c r="D34" s="142">
        <f>SUM(E34,G34,I34,K34,M34)</f>
        <v>0</v>
      </c>
      <c r="E34" s="14">
        <v>0</v>
      </c>
      <c r="F34" s="31" t="e">
        <f t="shared" si="19"/>
        <v>#DIV/0!</v>
      </c>
      <c r="G34" s="14">
        <v>0</v>
      </c>
      <c r="H34" s="31" t="e">
        <f t="shared" si="20"/>
        <v>#DIV/0!</v>
      </c>
      <c r="I34" s="14">
        <v>0</v>
      </c>
      <c r="J34" s="33" t="e">
        <f t="shared" si="21"/>
        <v>#DIV/0!</v>
      </c>
      <c r="K34" s="13">
        <v>0</v>
      </c>
      <c r="L34" s="31" t="e">
        <f t="shared" si="22"/>
        <v>#DIV/0!</v>
      </c>
      <c r="M34" s="13">
        <v>0</v>
      </c>
      <c r="N34" s="35" t="e">
        <f t="shared" si="23"/>
        <v>#DIV/0!</v>
      </c>
    </row>
    <row r="35" spans="2:16" x14ac:dyDescent="0.3">
      <c r="B35" s="11">
        <v>12</v>
      </c>
      <c r="C35" s="19" t="s">
        <v>10</v>
      </c>
      <c r="D35" s="142">
        <f t="shared" ref="D35:D36" si="33">SUM(E35,G35,I35,K35,M35)</f>
        <v>58</v>
      </c>
      <c r="E35" s="14">
        <v>54</v>
      </c>
      <c r="F35" s="31">
        <f t="shared" si="19"/>
        <v>93.103448275862064</v>
      </c>
      <c r="G35" s="14">
        <v>0</v>
      </c>
      <c r="H35" s="31">
        <f t="shared" si="20"/>
        <v>0</v>
      </c>
      <c r="I35" s="14">
        <v>0</v>
      </c>
      <c r="J35" s="33" t="e">
        <f t="shared" si="21"/>
        <v>#DIV/0!</v>
      </c>
      <c r="K35" s="13">
        <v>1</v>
      </c>
      <c r="L35" s="31" t="e">
        <f t="shared" si="22"/>
        <v>#DIV/0!</v>
      </c>
      <c r="M35" s="13">
        <v>3</v>
      </c>
      <c r="N35" s="35" t="e">
        <f t="shared" si="23"/>
        <v>#DIV/0!</v>
      </c>
    </row>
    <row r="36" spans="2:16" x14ac:dyDescent="0.3">
      <c r="B36" s="11">
        <v>13</v>
      </c>
      <c r="C36" s="19" t="s">
        <v>11</v>
      </c>
      <c r="D36" s="142">
        <f t="shared" si="33"/>
        <v>22</v>
      </c>
      <c r="E36" s="14">
        <v>3</v>
      </c>
      <c r="F36" s="31">
        <f t="shared" si="19"/>
        <v>13.636363636363635</v>
      </c>
      <c r="G36" s="14">
        <v>0</v>
      </c>
      <c r="H36" s="31">
        <f t="shared" si="20"/>
        <v>0</v>
      </c>
      <c r="I36" s="14">
        <v>0</v>
      </c>
      <c r="J36" s="33" t="e">
        <f t="shared" si="21"/>
        <v>#DIV/0!</v>
      </c>
      <c r="K36" s="13">
        <v>11</v>
      </c>
      <c r="L36" s="31" t="e">
        <f t="shared" si="22"/>
        <v>#DIV/0!</v>
      </c>
      <c r="M36" s="13">
        <v>8</v>
      </c>
      <c r="N36" s="35" t="e">
        <f t="shared" si="23"/>
        <v>#DIV/0!</v>
      </c>
    </row>
    <row r="37" spans="2:16" ht="15.75" thickBot="1" x14ac:dyDescent="0.35">
      <c r="B37" s="15">
        <v>14</v>
      </c>
      <c r="C37" s="16" t="s">
        <v>19</v>
      </c>
      <c r="D37" s="144">
        <f>SUM(E37,G37,I37,K37,M37)</f>
        <v>8</v>
      </c>
      <c r="E37" s="14">
        <v>7</v>
      </c>
      <c r="F37" s="37">
        <f t="shared" si="19"/>
        <v>87.5</v>
      </c>
      <c r="G37" s="14">
        <v>0</v>
      </c>
      <c r="H37" s="37">
        <f t="shared" si="20"/>
        <v>0</v>
      </c>
      <c r="I37" s="14">
        <v>0</v>
      </c>
      <c r="J37" s="38" t="e">
        <f t="shared" si="21"/>
        <v>#DIV/0!</v>
      </c>
      <c r="K37" s="13">
        <v>0</v>
      </c>
      <c r="L37" s="37" t="e">
        <f t="shared" si="22"/>
        <v>#DIV/0!</v>
      </c>
      <c r="M37" s="13">
        <v>1</v>
      </c>
      <c r="N37" s="36" t="e">
        <f t="shared" si="23"/>
        <v>#DIV/0!</v>
      </c>
    </row>
    <row r="38" spans="2:16" ht="15.75" customHeight="1" thickBot="1" x14ac:dyDescent="0.35">
      <c r="B38" s="336" t="s">
        <v>21</v>
      </c>
      <c r="C38" s="337"/>
      <c r="D38" s="221">
        <v>4678</v>
      </c>
      <c r="E38" s="221">
        <f>SUM(E6:E37)</f>
        <v>337</v>
      </c>
      <c r="F38" s="222"/>
      <c r="G38" s="221">
        <f>SUM(G6:G37)</f>
        <v>4341</v>
      </c>
      <c r="H38" s="222"/>
      <c r="I38" s="221">
        <f>SUM(I6:I37)</f>
        <v>2322</v>
      </c>
      <c r="J38" s="223"/>
      <c r="K38" s="221">
        <f>SUM(K6:K37)</f>
        <v>618</v>
      </c>
      <c r="L38" s="222"/>
      <c r="M38" s="221">
        <f>SUM(M6:M37)</f>
        <v>26</v>
      </c>
      <c r="N38" s="221"/>
      <c r="O38" s="221">
        <f>SUM(O6:O37)</f>
        <v>1441</v>
      </c>
      <c r="P38" s="221"/>
    </row>
    <row r="39" spans="2:16" ht="15.75" customHeight="1" x14ac:dyDescent="0.3">
      <c r="B39" s="350" t="s">
        <v>184</v>
      </c>
      <c r="C39" s="351"/>
      <c r="D39" s="356" t="s">
        <v>1</v>
      </c>
      <c r="E39" s="356"/>
      <c r="F39" s="356" t="s">
        <v>180</v>
      </c>
      <c r="G39" s="356"/>
      <c r="H39" s="356"/>
      <c r="I39" s="356"/>
      <c r="J39" s="356"/>
      <c r="K39" s="356"/>
      <c r="L39" s="356"/>
      <c r="M39" s="356"/>
      <c r="N39" s="358"/>
    </row>
    <row r="40" spans="2:16" ht="26.25" customHeight="1" x14ac:dyDescent="0.3">
      <c r="B40" s="352"/>
      <c r="C40" s="353"/>
      <c r="D40" s="357"/>
      <c r="E40" s="357"/>
      <c r="F40" s="66" t="s">
        <v>179</v>
      </c>
      <c r="G40" s="66" t="s">
        <v>170</v>
      </c>
      <c r="H40" s="66" t="s">
        <v>171</v>
      </c>
      <c r="I40" s="66" t="s">
        <v>172</v>
      </c>
      <c r="J40" s="66" t="s">
        <v>173</v>
      </c>
      <c r="K40" s="66" t="s">
        <v>174</v>
      </c>
      <c r="L40" s="66" t="s">
        <v>175</v>
      </c>
      <c r="M40" s="66" t="s">
        <v>176</v>
      </c>
      <c r="N40" s="67" t="s">
        <v>177</v>
      </c>
    </row>
    <row r="41" spans="2:16" ht="16.5" customHeight="1" thickBot="1" x14ac:dyDescent="0.35">
      <c r="B41" s="354"/>
      <c r="C41" s="355"/>
      <c r="D41" s="366">
        <f>SUM(F41:N41)</f>
        <v>2</v>
      </c>
      <c r="E41" s="367"/>
      <c r="F41" s="149">
        <v>0</v>
      </c>
      <c r="G41" s="149">
        <v>1</v>
      </c>
      <c r="H41" s="149">
        <v>1</v>
      </c>
      <c r="I41" s="149">
        <v>0</v>
      </c>
      <c r="J41" s="149">
        <v>0</v>
      </c>
      <c r="K41" s="149">
        <v>0</v>
      </c>
      <c r="L41" s="149">
        <v>0</v>
      </c>
      <c r="M41" s="149">
        <v>0</v>
      </c>
      <c r="N41" s="150">
        <v>0</v>
      </c>
    </row>
    <row r="43" spans="2:16" ht="55.5" customHeight="1" x14ac:dyDescent="0.3">
      <c r="B43" s="359" t="s">
        <v>178</v>
      </c>
      <c r="C43" s="360"/>
      <c r="D43" s="361" t="s">
        <v>32</v>
      </c>
      <c r="E43" s="362"/>
      <c r="F43" s="363" t="s">
        <v>381</v>
      </c>
      <c r="G43" s="364"/>
      <c r="H43" s="364"/>
      <c r="I43" s="364"/>
      <c r="J43" s="364"/>
      <c r="K43" s="364"/>
      <c r="L43" s="364"/>
      <c r="M43" s="364"/>
      <c r="N43" s="365"/>
    </row>
    <row r="45" spans="2:16" ht="157.5" customHeight="1" x14ac:dyDescent="0.3">
      <c r="B45" s="348" t="s">
        <v>185</v>
      </c>
      <c r="C45" s="348"/>
      <c r="D45" s="348" t="s">
        <v>181</v>
      </c>
      <c r="E45" s="349"/>
      <c r="F45" s="349"/>
      <c r="G45" s="349"/>
      <c r="H45" s="349"/>
      <c r="I45" s="349"/>
      <c r="J45" s="349"/>
      <c r="K45" s="349"/>
      <c r="L45" s="349"/>
      <c r="M45" s="349"/>
      <c r="N45" s="349"/>
    </row>
    <row r="46" spans="2:16" ht="15" customHeight="1" x14ac:dyDescent="0.3"/>
    <row r="47" spans="2:16" ht="15" customHeight="1" x14ac:dyDescent="0.3"/>
    <row r="48" spans="2:16"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sheetData>
  <sheetProtection algorithmName="SHA-512" hashValue="bZ8lbWeip2d0uoxA4DYcy5fT4XIOGa9eiIQgkQjGK2AhzYh9ePXNZH/Pp3Y4rGol/s444ps6bIoPd4zRlAD8dw==" saltValue="xX0i+iMwNXqERYN+JtQNJQ==" spinCount="100000" sheet="1" objects="1" scenarios="1" selectLockedCells="1"/>
  <mergeCells count="30">
    <mergeCell ref="M1:N1"/>
    <mergeCell ref="E20:F20"/>
    <mergeCell ref="E11:F11"/>
    <mergeCell ref="B2:N2"/>
    <mergeCell ref="B20:B21"/>
    <mergeCell ref="C20:C21"/>
    <mergeCell ref="D20:D21"/>
    <mergeCell ref="C4:C5"/>
    <mergeCell ref="B11:B12"/>
    <mergeCell ref="D45:N45"/>
    <mergeCell ref="B45:C45"/>
    <mergeCell ref="B39:C41"/>
    <mergeCell ref="D39:E40"/>
    <mergeCell ref="F39:N39"/>
    <mergeCell ref="B43:C43"/>
    <mergeCell ref="D43:E43"/>
    <mergeCell ref="F43:N43"/>
    <mergeCell ref="D41:E41"/>
    <mergeCell ref="B38:C38"/>
    <mergeCell ref="C11:C12"/>
    <mergeCell ref="D11:D12"/>
    <mergeCell ref="D4:D5"/>
    <mergeCell ref="E4:N4"/>
    <mergeCell ref="B4:B5"/>
    <mergeCell ref="G11:P11"/>
    <mergeCell ref="G20:P20"/>
    <mergeCell ref="B31:B32"/>
    <mergeCell ref="C31:C32"/>
    <mergeCell ref="D31:D32"/>
    <mergeCell ref="E31:N31"/>
  </mergeCells>
  <pageMargins left="0.45" right="0.45"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84"/>
  <sheetViews>
    <sheetView topLeftCell="A55" zoomScale="75" zoomScaleNormal="75" workbookViewId="0">
      <selection activeCell="M36" sqref="M36"/>
    </sheetView>
  </sheetViews>
  <sheetFormatPr defaultRowHeight="16.5" x14ac:dyDescent="0.3"/>
  <cols>
    <col min="1" max="1" width="4" style="20" bestFit="1" customWidth="1"/>
    <col min="2" max="2" width="42.7109375" style="20" customWidth="1"/>
    <col min="3" max="3" width="12.140625" style="20" customWidth="1"/>
    <col min="4" max="4" width="11.28515625" style="20" customWidth="1"/>
    <col min="5" max="5" width="19" style="20" customWidth="1"/>
    <col min="6" max="6" width="17.28515625" style="20" customWidth="1"/>
    <col min="7" max="7" width="13" style="20" bestFit="1" customWidth="1"/>
    <col min="8" max="8" width="16.7109375" style="20" customWidth="1"/>
    <col min="9" max="9" width="52" style="20" customWidth="1"/>
    <col min="10" max="16384" width="9.140625" style="20"/>
  </cols>
  <sheetData>
    <row r="1" spans="1:14" x14ac:dyDescent="0.3">
      <c r="I1" s="29" t="s">
        <v>58</v>
      </c>
    </row>
    <row r="2" spans="1:14" ht="40.5" customHeight="1" x14ac:dyDescent="0.3">
      <c r="B2" s="369" t="s">
        <v>37</v>
      </c>
      <c r="C2" s="369"/>
      <c r="D2" s="369"/>
      <c r="E2" s="369"/>
      <c r="F2" s="369"/>
      <c r="G2" s="369"/>
      <c r="H2" s="369"/>
      <c r="I2" s="369"/>
      <c r="J2" s="21"/>
      <c r="K2" s="21"/>
      <c r="L2" s="21"/>
      <c r="M2" s="21"/>
      <c r="N2" s="21"/>
    </row>
    <row r="5" spans="1:14" ht="17.25" thickBot="1" x14ac:dyDescent="0.35"/>
    <row r="6" spans="1:14" s="22" customFormat="1" ht="73.5" customHeight="1" thickBot="1" x14ac:dyDescent="0.3">
      <c r="A6" s="61" t="s">
        <v>0</v>
      </c>
      <c r="B6" s="62" t="s">
        <v>38</v>
      </c>
      <c r="C6" s="63" t="s">
        <v>47</v>
      </c>
      <c r="D6" s="63" t="s">
        <v>48</v>
      </c>
      <c r="E6" s="63" t="s">
        <v>49</v>
      </c>
      <c r="F6" s="63" t="s">
        <v>50</v>
      </c>
      <c r="G6" s="62" t="s">
        <v>39</v>
      </c>
      <c r="H6" s="63" t="s">
        <v>224</v>
      </c>
      <c r="I6" s="64" t="s">
        <v>46</v>
      </c>
    </row>
    <row r="7" spans="1:14" ht="280.5" x14ac:dyDescent="0.3">
      <c r="A7" s="65">
        <v>1</v>
      </c>
      <c r="B7" s="281" t="s">
        <v>430</v>
      </c>
      <c r="C7" s="282" t="s">
        <v>130</v>
      </c>
      <c r="D7" s="282">
        <v>2</v>
      </c>
      <c r="E7" s="282">
        <v>0</v>
      </c>
      <c r="F7" s="281" t="s">
        <v>431</v>
      </c>
      <c r="G7" s="281" t="s">
        <v>432</v>
      </c>
      <c r="H7" s="283" t="s">
        <v>433</v>
      </c>
      <c r="I7" s="284" t="s">
        <v>434</v>
      </c>
    </row>
    <row r="8" spans="1:14" ht="82.5" x14ac:dyDescent="0.3">
      <c r="A8" s="26">
        <v>2</v>
      </c>
      <c r="B8" s="285" t="s">
        <v>435</v>
      </c>
      <c r="C8" s="286" t="s">
        <v>130</v>
      </c>
      <c r="D8" s="286">
        <v>1</v>
      </c>
      <c r="E8" s="286">
        <v>0</v>
      </c>
      <c r="F8" s="285" t="s">
        <v>431</v>
      </c>
      <c r="G8" s="285" t="s">
        <v>436</v>
      </c>
      <c r="H8" s="287" t="s">
        <v>130</v>
      </c>
      <c r="I8" s="288" t="s">
        <v>437</v>
      </c>
    </row>
    <row r="9" spans="1:14" ht="82.5" x14ac:dyDescent="0.3">
      <c r="A9" s="26">
        <v>3</v>
      </c>
      <c r="B9" s="289" t="s">
        <v>438</v>
      </c>
      <c r="C9" s="286" t="s">
        <v>130</v>
      </c>
      <c r="D9" s="286">
        <v>1</v>
      </c>
      <c r="E9" s="286">
        <v>0</v>
      </c>
      <c r="F9" s="285" t="s">
        <v>431</v>
      </c>
      <c r="G9" s="285" t="s">
        <v>436</v>
      </c>
      <c r="H9" s="287" t="s">
        <v>130</v>
      </c>
      <c r="I9" s="288" t="s">
        <v>439</v>
      </c>
    </row>
    <row r="10" spans="1:14" ht="280.5" x14ac:dyDescent="0.3">
      <c r="A10" s="26"/>
      <c r="B10" s="289" t="s">
        <v>440</v>
      </c>
      <c r="C10" s="286" t="s">
        <v>130</v>
      </c>
      <c r="D10" s="286">
        <v>2</v>
      </c>
      <c r="E10" s="286">
        <v>1</v>
      </c>
      <c r="F10" s="285" t="s">
        <v>431</v>
      </c>
      <c r="G10" s="285" t="s">
        <v>441</v>
      </c>
      <c r="H10" s="287" t="s">
        <v>442</v>
      </c>
      <c r="I10" s="288" t="s">
        <v>443</v>
      </c>
    </row>
    <row r="11" spans="1:14" ht="82.5" x14ac:dyDescent="0.3">
      <c r="A11" s="26"/>
      <c r="B11" s="285" t="s">
        <v>444</v>
      </c>
      <c r="C11" s="286" t="s">
        <v>130</v>
      </c>
      <c r="D11" s="286">
        <v>0</v>
      </c>
      <c r="E11" s="286">
        <v>1</v>
      </c>
      <c r="F11" s="285" t="s">
        <v>431</v>
      </c>
      <c r="G11" s="285" t="s">
        <v>445</v>
      </c>
      <c r="H11" s="287" t="s">
        <v>442</v>
      </c>
      <c r="I11" s="288" t="s">
        <v>446</v>
      </c>
    </row>
    <row r="12" spans="1:14" ht="82.5" x14ac:dyDescent="0.3">
      <c r="A12" s="26"/>
      <c r="B12" s="285" t="s">
        <v>447</v>
      </c>
      <c r="C12" s="286" t="s">
        <v>130</v>
      </c>
      <c r="D12" s="286">
        <v>0</v>
      </c>
      <c r="E12" s="286">
        <v>1</v>
      </c>
      <c r="F12" s="285" t="s">
        <v>431</v>
      </c>
      <c r="G12" s="285" t="s">
        <v>445</v>
      </c>
      <c r="H12" s="287" t="s">
        <v>442</v>
      </c>
      <c r="I12" s="288" t="s">
        <v>448</v>
      </c>
    </row>
    <row r="13" spans="1:14" ht="198" x14ac:dyDescent="0.3">
      <c r="A13" s="26"/>
      <c r="B13" s="285" t="s">
        <v>449</v>
      </c>
      <c r="C13" s="286" t="s">
        <v>130</v>
      </c>
      <c r="D13" s="286">
        <v>1</v>
      </c>
      <c r="E13" s="286">
        <v>0</v>
      </c>
      <c r="F13" s="285" t="s">
        <v>431</v>
      </c>
      <c r="G13" s="285" t="s">
        <v>450</v>
      </c>
      <c r="H13" s="287" t="s">
        <v>442</v>
      </c>
      <c r="I13" s="288" t="s">
        <v>451</v>
      </c>
    </row>
    <row r="14" spans="1:14" ht="409.5" x14ac:dyDescent="0.3">
      <c r="A14" s="26"/>
      <c r="B14" s="285" t="s">
        <v>452</v>
      </c>
      <c r="C14" s="286" t="s">
        <v>130</v>
      </c>
      <c r="D14" s="286">
        <v>1</v>
      </c>
      <c r="E14" s="286">
        <v>0</v>
      </c>
      <c r="F14" s="285" t="s">
        <v>431</v>
      </c>
      <c r="G14" s="285" t="s">
        <v>436</v>
      </c>
      <c r="H14" s="287" t="s">
        <v>442</v>
      </c>
      <c r="I14" s="288" t="s">
        <v>453</v>
      </c>
    </row>
    <row r="15" spans="1:14" ht="148.5" x14ac:dyDescent="0.3">
      <c r="A15" s="26"/>
      <c r="B15" s="285" t="s">
        <v>454</v>
      </c>
      <c r="C15" s="286" t="s">
        <v>130</v>
      </c>
      <c r="D15" s="286">
        <v>2</v>
      </c>
      <c r="E15" s="286">
        <v>0</v>
      </c>
      <c r="F15" s="285" t="s">
        <v>431</v>
      </c>
      <c r="G15" s="285" t="s">
        <v>432</v>
      </c>
      <c r="H15" s="287" t="s">
        <v>433</v>
      </c>
      <c r="I15" s="288" t="s">
        <v>455</v>
      </c>
    </row>
    <row r="16" spans="1:14" ht="313.5" x14ac:dyDescent="0.3">
      <c r="A16" s="26"/>
      <c r="B16" s="285" t="s">
        <v>456</v>
      </c>
      <c r="C16" s="286" t="s">
        <v>130</v>
      </c>
      <c r="D16" s="286">
        <v>1</v>
      </c>
      <c r="E16" s="286">
        <v>0</v>
      </c>
      <c r="F16" s="285" t="s">
        <v>431</v>
      </c>
      <c r="G16" s="285" t="s">
        <v>457</v>
      </c>
      <c r="H16" s="287" t="s">
        <v>442</v>
      </c>
      <c r="I16" s="288" t="s">
        <v>458</v>
      </c>
    </row>
    <row r="17" spans="1:9" ht="214.5" x14ac:dyDescent="0.3">
      <c r="A17" s="26"/>
      <c r="B17" s="285" t="s">
        <v>459</v>
      </c>
      <c r="C17" s="286" t="s">
        <v>130</v>
      </c>
      <c r="D17" s="286">
        <v>0</v>
      </c>
      <c r="E17" s="286">
        <v>0</v>
      </c>
      <c r="F17" s="285" t="s">
        <v>431</v>
      </c>
      <c r="G17" s="285" t="s">
        <v>441</v>
      </c>
      <c r="H17" s="287" t="s">
        <v>442</v>
      </c>
      <c r="I17" s="288" t="s">
        <v>460</v>
      </c>
    </row>
    <row r="18" spans="1:9" ht="165" x14ac:dyDescent="0.3">
      <c r="A18" s="238"/>
      <c r="B18" s="289" t="s">
        <v>461</v>
      </c>
      <c r="C18" s="290" t="s">
        <v>130</v>
      </c>
      <c r="D18" s="290">
        <v>1</v>
      </c>
      <c r="E18" s="290">
        <v>0</v>
      </c>
      <c r="F18" s="289" t="s">
        <v>431</v>
      </c>
      <c r="G18" s="289" t="s">
        <v>457</v>
      </c>
      <c r="H18" s="291" t="s">
        <v>442</v>
      </c>
      <c r="I18" s="292" t="s">
        <v>462</v>
      </c>
    </row>
    <row r="19" spans="1:9" ht="231" x14ac:dyDescent="0.3">
      <c r="A19" s="238"/>
      <c r="B19" s="289" t="s">
        <v>463</v>
      </c>
      <c r="C19" s="290" t="s">
        <v>130</v>
      </c>
      <c r="D19" s="290">
        <v>0</v>
      </c>
      <c r="E19" s="290">
        <v>0</v>
      </c>
      <c r="F19" s="289" t="s">
        <v>431</v>
      </c>
      <c r="G19" s="289" t="s">
        <v>464</v>
      </c>
      <c r="H19" s="291">
        <v>101.15</v>
      </c>
      <c r="I19" s="292" t="s">
        <v>465</v>
      </c>
    </row>
    <row r="20" spans="1:9" ht="66" x14ac:dyDescent="0.3">
      <c r="A20" s="238"/>
      <c r="B20" s="289" t="s">
        <v>466</v>
      </c>
      <c r="C20" s="290" t="s">
        <v>130</v>
      </c>
      <c r="D20" s="290">
        <v>1</v>
      </c>
      <c r="E20" s="290">
        <v>0</v>
      </c>
      <c r="F20" s="289" t="s">
        <v>431</v>
      </c>
      <c r="G20" s="289" t="s">
        <v>467</v>
      </c>
      <c r="H20" s="291" t="s">
        <v>442</v>
      </c>
      <c r="I20" s="292" t="s">
        <v>468</v>
      </c>
    </row>
    <row r="21" spans="1:9" ht="198" x14ac:dyDescent="0.3">
      <c r="A21" s="238"/>
      <c r="B21" s="289" t="s">
        <v>469</v>
      </c>
      <c r="C21" s="290" t="s">
        <v>130</v>
      </c>
      <c r="D21" s="290">
        <v>1</v>
      </c>
      <c r="E21" s="290">
        <v>0</v>
      </c>
      <c r="F21" s="289" t="s">
        <v>431</v>
      </c>
      <c r="G21" s="289" t="s">
        <v>470</v>
      </c>
      <c r="H21" s="291" t="s">
        <v>442</v>
      </c>
      <c r="I21" s="292" t="s">
        <v>471</v>
      </c>
    </row>
    <row r="22" spans="1:9" ht="409.5" x14ac:dyDescent="0.3">
      <c r="A22" s="238"/>
      <c r="B22" s="289" t="s">
        <v>472</v>
      </c>
      <c r="C22" s="290" t="s">
        <v>130</v>
      </c>
      <c r="D22" s="290">
        <v>1</v>
      </c>
      <c r="E22" s="290">
        <v>0</v>
      </c>
      <c r="F22" s="289" t="s">
        <v>431</v>
      </c>
      <c r="G22" s="289" t="s">
        <v>473</v>
      </c>
      <c r="H22" s="291" t="s">
        <v>442</v>
      </c>
      <c r="I22" s="292" t="s">
        <v>474</v>
      </c>
    </row>
    <row r="23" spans="1:9" ht="231" x14ac:dyDescent="0.3">
      <c r="A23" s="238"/>
      <c r="B23" s="289" t="s">
        <v>475</v>
      </c>
      <c r="C23" s="290" t="s">
        <v>130</v>
      </c>
      <c r="D23" s="290">
        <v>0</v>
      </c>
      <c r="E23" s="290">
        <v>0</v>
      </c>
      <c r="F23" s="289" t="s">
        <v>431</v>
      </c>
      <c r="G23" s="289" t="s">
        <v>436</v>
      </c>
      <c r="H23" s="291" t="s">
        <v>442</v>
      </c>
      <c r="I23" s="292" t="s">
        <v>476</v>
      </c>
    </row>
    <row r="24" spans="1:9" ht="409.5" x14ac:dyDescent="0.3">
      <c r="A24" s="238"/>
      <c r="B24" s="289" t="s">
        <v>477</v>
      </c>
      <c r="C24" s="290" t="s">
        <v>130</v>
      </c>
      <c r="D24" s="290">
        <v>2</v>
      </c>
      <c r="E24" s="290">
        <v>1</v>
      </c>
      <c r="F24" s="289" t="s">
        <v>431</v>
      </c>
      <c r="G24" s="289" t="s">
        <v>436</v>
      </c>
      <c r="H24" s="291" t="s">
        <v>442</v>
      </c>
      <c r="I24" s="292" t="s">
        <v>478</v>
      </c>
    </row>
    <row r="25" spans="1:9" ht="409.5" x14ac:dyDescent="0.3">
      <c r="A25" s="238"/>
      <c r="B25" s="289" t="s">
        <v>479</v>
      </c>
      <c r="C25" s="290" t="s">
        <v>480</v>
      </c>
      <c r="D25" s="290">
        <v>0</v>
      </c>
      <c r="E25" s="290">
        <v>0</v>
      </c>
      <c r="F25" s="289" t="s">
        <v>481</v>
      </c>
      <c r="G25" s="289" t="s">
        <v>482</v>
      </c>
      <c r="H25" s="291">
        <v>19.04</v>
      </c>
      <c r="I25" s="292" t="s">
        <v>483</v>
      </c>
    </row>
    <row r="26" spans="1:9" ht="82.5" x14ac:dyDescent="0.3">
      <c r="A26" s="238"/>
      <c r="B26" s="289" t="s">
        <v>484</v>
      </c>
      <c r="C26" s="290" t="s">
        <v>480</v>
      </c>
      <c r="D26" s="290">
        <v>0</v>
      </c>
      <c r="E26" s="290">
        <v>0</v>
      </c>
      <c r="F26" s="289" t="s">
        <v>481</v>
      </c>
      <c r="G26" s="289" t="s">
        <v>482</v>
      </c>
      <c r="H26" s="291">
        <v>19.04</v>
      </c>
      <c r="I26" s="292" t="s">
        <v>485</v>
      </c>
    </row>
    <row r="27" spans="1:9" ht="49.5" x14ac:dyDescent="0.3">
      <c r="A27" s="238"/>
      <c r="B27" s="289" t="s">
        <v>486</v>
      </c>
      <c r="C27" s="290" t="s">
        <v>487</v>
      </c>
      <c r="D27" s="290">
        <v>1</v>
      </c>
      <c r="E27" s="290">
        <v>0</v>
      </c>
      <c r="F27" s="289" t="s">
        <v>481</v>
      </c>
      <c r="G27" s="289" t="s">
        <v>488</v>
      </c>
      <c r="H27" s="291" t="s">
        <v>489</v>
      </c>
      <c r="I27" s="292" t="s">
        <v>490</v>
      </c>
    </row>
    <row r="28" spans="1:9" ht="82.5" x14ac:dyDescent="0.3">
      <c r="A28" s="238"/>
      <c r="B28" s="289" t="s">
        <v>491</v>
      </c>
      <c r="C28" s="290" t="s">
        <v>487</v>
      </c>
      <c r="D28" s="290">
        <v>1</v>
      </c>
      <c r="E28" s="290">
        <v>0</v>
      </c>
      <c r="F28" s="289" t="s">
        <v>481</v>
      </c>
      <c r="G28" s="289" t="s">
        <v>488</v>
      </c>
      <c r="H28" s="291" t="s">
        <v>489</v>
      </c>
      <c r="I28" s="292" t="s">
        <v>492</v>
      </c>
    </row>
    <row r="29" spans="1:9" ht="214.5" x14ac:dyDescent="0.3">
      <c r="A29" s="238"/>
      <c r="B29" s="289" t="s">
        <v>493</v>
      </c>
      <c r="C29" s="290" t="s">
        <v>487</v>
      </c>
      <c r="D29" s="290">
        <v>1</v>
      </c>
      <c r="E29" s="290">
        <v>0</v>
      </c>
      <c r="F29" s="289" t="s">
        <v>481</v>
      </c>
      <c r="G29" s="289" t="s">
        <v>488</v>
      </c>
      <c r="H29" s="291" t="s">
        <v>489</v>
      </c>
      <c r="I29" s="292" t="s">
        <v>494</v>
      </c>
    </row>
    <row r="30" spans="1:9" ht="82.5" x14ac:dyDescent="0.3">
      <c r="A30" s="238"/>
      <c r="B30" s="289" t="s">
        <v>495</v>
      </c>
      <c r="C30" s="290" t="s">
        <v>487</v>
      </c>
      <c r="D30" s="290">
        <v>1</v>
      </c>
      <c r="E30" s="290">
        <v>0</v>
      </c>
      <c r="F30" s="289" t="s">
        <v>481</v>
      </c>
      <c r="G30" s="289" t="s">
        <v>488</v>
      </c>
      <c r="H30" s="291" t="s">
        <v>489</v>
      </c>
      <c r="I30" s="292" t="s">
        <v>496</v>
      </c>
    </row>
    <row r="31" spans="1:9" ht="82.5" x14ac:dyDescent="0.3">
      <c r="A31" s="238"/>
      <c r="B31" s="289" t="s">
        <v>497</v>
      </c>
      <c r="C31" s="290" t="s">
        <v>487</v>
      </c>
      <c r="D31" s="290">
        <v>1</v>
      </c>
      <c r="E31" s="290">
        <v>0</v>
      </c>
      <c r="F31" s="289" t="s">
        <v>481</v>
      </c>
      <c r="G31" s="289" t="s">
        <v>488</v>
      </c>
      <c r="H31" s="291" t="s">
        <v>489</v>
      </c>
      <c r="I31" s="292" t="s">
        <v>498</v>
      </c>
    </row>
    <row r="32" spans="1:9" ht="82.5" x14ac:dyDescent="0.3">
      <c r="A32" s="238"/>
      <c r="B32" s="289" t="s">
        <v>499</v>
      </c>
      <c r="C32" s="290" t="s">
        <v>480</v>
      </c>
      <c r="D32" s="290">
        <v>1</v>
      </c>
      <c r="E32" s="290">
        <v>0</v>
      </c>
      <c r="F32" s="289" t="s">
        <v>481</v>
      </c>
      <c r="G32" s="289" t="s">
        <v>488</v>
      </c>
      <c r="H32" s="291" t="s">
        <v>489</v>
      </c>
      <c r="I32" s="292" t="s">
        <v>500</v>
      </c>
    </row>
    <row r="33" spans="1:9" ht="99" x14ac:dyDescent="0.3">
      <c r="A33" s="238"/>
      <c r="B33" s="289" t="s">
        <v>501</v>
      </c>
      <c r="C33" s="290" t="s">
        <v>480</v>
      </c>
      <c r="D33" s="290">
        <v>1</v>
      </c>
      <c r="E33" s="290">
        <v>0</v>
      </c>
      <c r="F33" s="289" t="s">
        <v>481</v>
      </c>
      <c r="G33" s="289" t="s">
        <v>488</v>
      </c>
      <c r="H33" s="291" t="s">
        <v>489</v>
      </c>
      <c r="I33" s="292" t="s">
        <v>502</v>
      </c>
    </row>
    <row r="34" spans="1:9" ht="165" x14ac:dyDescent="0.3">
      <c r="A34" s="238"/>
      <c r="B34" s="289" t="s">
        <v>503</v>
      </c>
      <c r="C34" s="290" t="s">
        <v>480</v>
      </c>
      <c r="D34" s="290">
        <v>1</v>
      </c>
      <c r="E34" s="290">
        <v>0</v>
      </c>
      <c r="F34" s="289" t="s">
        <v>481</v>
      </c>
      <c r="G34" s="289" t="s">
        <v>488</v>
      </c>
      <c r="H34" s="291" t="s">
        <v>489</v>
      </c>
      <c r="I34" s="292" t="s">
        <v>504</v>
      </c>
    </row>
    <row r="35" spans="1:9" ht="409.5" x14ac:dyDescent="0.3">
      <c r="A35" s="238"/>
      <c r="B35" s="289" t="s">
        <v>505</v>
      </c>
      <c r="C35" s="290" t="s">
        <v>480</v>
      </c>
      <c r="D35" s="290">
        <v>0</v>
      </c>
      <c r="E35" s="290">
        <v>0</v>
      </c>
      <c r="F35" s="289" t="s">
        <v>481</v>
      </c>
      <c r="G35" s="289" t="s">
        <v>506</v>
      </c>
      <c r="H35" s="291">
        <v>15</v>
      </c>
      <c r="I35" s="292" t="s">
        <v>507</v>
      </c>
    </row>
    <row r="36" spans="1:9" ht="409.5" x14ac:dyDescent="0.3">
      <c r="A36" s="238"/>
      <c r="B36" s="289" t="s">
        <v>508</v>
      </c>
      <c r="C36" s="290" t="s">
        <v>480</v>
      </c>
      <c r="D36" s="290">
        <v>0</v>
      </c>
      <c r="E36" s="290">
        <v>0</v>
      </c>
      <c r="F36" s="289" t="s">
        <v>481</v>
      </c>
      <c r="G36" s="289" t="s">
        <v>506</v>
      </c>
      <c r="H36" s="291">
        <v>10.5</v>
      </c>
      <c r="I36" s="292" t="s">
        <v>509</v>
      </c>
    </row>
    <row r="37" spans="1:9" ht="409.5" x14ac:dyDescent="0.3">
      <c r="A37" s="238"/>
      <c r="B37" s="289" t="s">
        <v>510</v>
      </c>
      <c r="C37" s="290" t="s">
        <v>487</v>
      </c>
      <c r="D37" s="290">
        <v>2</v>
      </c>
      <c r="E37" s="290">
        <v>0</v>
      </c>
      <c r="F37" s="289" t="s">
        <v>481</v>
      </c>
      <c r="G37" s="289" t="s">
        <v>432</v>
      </c>
      <c r="H37" s="291" t="s">
        <v>433</v>
      </c>
      <c r="I37" s="292" t="s">
        <v>511</v>
      </c>
    </row>
    <row r="38" spans="1:9" ht="66" x14ac:dyDescent="0.3">
      <c r="A38" s="238"/>
      <c r="B38" s="289" t="s">
        <v>512</v>
      </c>
      <c r="C38" s="290" t="s">
        <v>487</v>
      </c>
      <c r="D38" s="290">
        <v>0</v>
      </c>
      <c r="E38" s="290">
        <v>1</v>
      </c>
      <c r="F38" s="289" t="s">
        <v>481</v>
      </c>
      <c r="G38" s="289" t="s">
        <v>445</v>
      </c>
      <c r="H38" s="291" t="s">
        <v>442</v>
      </c>
      <c r="I38" s="292" t="s">
        <v>513</v>
      </c>
    </row>
    <row r="39" spans="1:9" ht="66" x14ac:dyDescent="0.3">
      <c r="A39" s="238"/>
      <c r="B39" s="289" t="s">
        <v>514</v>
      </c>
      <c r="C39" s="290" t="s">
        <v>487</v>
      </c>
      <c r="D39" s="290">
        <v>0</v>
      </c>
      <c r="E39" s="290">
        <v>1</v>
      </c>
      <c r="F39" s="289" t="s">
        <v>481</v>
      </c>
      <c r="G39" s="289" t="s">
        <v>445</v>
      </c>
      <c r="H39" s="291" t="s">
        <v>442</v>
      </c>
      <c r="I39" s="292" t="s">
        <v>515</v>
      </c>
    </row>
    <row r="40" spans="1:9" ht="66" x14ac:dyDescent="0.3">
      <c r="A40" s="238"/>
      <c r="B40" s="289" t="s">
        <v>516</v>
      </c>
      <c r="C40" s="290" t="s">
        <v>487</v>
      </c>
      <c r="D40" s="290">
        <v>1</v>
      </c>
      <c r="E40" s="290">
        <v>0</v>
      </c>
      <c r="F40" s="289" t="s">
        <v>481</v>
      </c>
      <c r="G40" s="289" t="s">
        <v>436</v>
      </c>
      <c r="H40" s="291" t="s">
        <v>130</v>
      </c>
      <c r="I40" s="292" t="s">
        <v>517</v>
      </c>
    </row>
    <row r="41" spans="1:9" ht="115.5" x14ac:dyDescent="0.3">
      <c r="A41" s="238"/>
      <c r="B41" s="289" t="s">
        <v>518</v>
      </c>
      <c r="C41" s="290" t="s">
        <v>487</v>
      </c>
      <c r="D41" s="290">
        <v>2</v>
      </c>
      <c r="E41" s="290">
        <v>0</v>
      </c>
      <c r="F41" s="289" t="s">
        <v>481</v>
      </c>
      <c r="G41" s="289" t="s">
        <v>432</v>
      </c>
      <c r="H41" s="291" t="s">
        <v>433</v>
      </c>
      <c r="I41" s="292" t="s">
        <v>519</v>
      </c>
    </row>
    <row r="42" spans="1:9" ht="82.5" x14ac:dyDescent="0.3">
      <c r="A42" s="238"/>
      <c r="B42" s="289" t="s">
        <v>520</v>
      </c>
      <c r="C42" s="290" t="s">
        <v>487</v>
      </c>
      <c r="D42" s="290">
        <v>0</v>
      </c>
      <c r="E42" s="290">
        <v>0</v>
      </c>
      <c r="F42" s="289" t="s">
        <v>481</v>
      </c>
      <c r="G42" s="289" t="s">
        <v>521</v>
      </c>
      <c r="H42" s="291" t="s">
        <v>442</v>
      </c>
      <c r="I42" s="292" t="s">
        <v>522</v>
      </c>
    </row>
    <row r="43" spans="1:9" ht="82.5" x14ac:dyDescent="0.3">
      <c r="A43" s="238"/>
      <c r="B43" s="289" t="s">
        <v>523</v>
      </c>
      <c r="C43" s="290" t="s">
        <v>524</v>
      </c>
      <c r="D43" s="290">
        <v>2</v>
      </c>
      <c r="E43" s="290">
        <v>0</v>
      </c>
      <c r="F43" s="289" t="s">
        <v>481</v>
      </c>
      <c r="G43" s="289" t="s">
        <v>432</v>
      </c>
      <c r="H43" s="291" t="s">
        <v>433</v>
      </c>
      <c r="I43" s="292" t="s">
        <v>525</v>
      </c>
    </row>
    <row r="44" spans="1:9" ht="66" x14ac:dyDescent="0.3">
      <c r="A44" s="238"/>
      <c r="B44" s="289" t="s">
        <v>526</v>
      </c>
      <c r="C44" s="290" t="s">
        <v>527</v>
      </c>
      <c r="D44" s="290">
        <v>1</v>
      </c>
      <c r="E44" s="290">
        <v>0</v>
      </c>
      <c r="F44" s="289" t="s">
        <v>481</v>
      </c>
      <c r="G44" s="289" t="s">
        <v>436</v>
      </c>
      <c r="H44" s="291" t="s">
        <v>442</v>
      </c>
      <c r="I44" s="292" t="s">
        <v>528</v>
      </c>
    </row>
    <row r="45" spans="1:9" ht="66" x14ac:dyDescent="0.3">
      <c r="A45" s="238"/>
      <c r="B45" s="289" t="s">
        <v>529</v>
      </c>
      <c r="C45" s="290" t="s">
        <v>527</v>
      </c>
      <c r="D45" s="290">
        <v>2</v>
      </c>
      <c r="E45" s="290">
        <v>0</v>
      </c>
      <c r="F45" s="289" t="s">
        <v>481</v>
      </c>
      <c r="G45" s="289" t="s">
        <v>436</v>
      </c>
      <c r="H45" s="291" t="s">
        <v>442</v>
      </c>
      <c r="I45" s="292" t="s">
        <v>530</v>
      </c>
    </row>
    <row r="46" spans="1:9" ht="66" x14ac:dyDescent="0.3">
      <c r="A46" s="238"/>
      <c r="B46" s="289" t="s">
        <v>531</v>
      </c>
      <c r="C46" s="290" t="s">
        <v>527</v>
      </c>
      <c r="D46" s="290">
        <v>2</v>
      </c>
      <c r="E46" s="290">
        <v>1</v>
      </c>
      <c r="F46" s="289" t="s">
        <v>481</v>
      </c>
      <c r="G46" s="289" t="s">
        <v>441</v>
      </c>
      <c r="H46" s="291" t="s">
        <v>442</v>
      </c>
      <c r="I46" s="292" t="s">
        <v>532</v>
      </c>
    </row>
    <row r="47" spans="1:9" ht="49.5" x14ac:dyDescent="0.3">
      <c r="A47" s="238"/>
      <c r="B47" s="289" t="s">
        <v>533</v>
      </c>
      <c r="C47" s="290" t="s">
        <v>527</v>
      </c>
      <c r="D47" s="290">
        <v>0</v>
      </c>
      <c r="E47" s="290">
        <v>0</v>
      </c>
      <c r="F47" s="289" t="s">
        <v>481</v>
      </c>
      <c r="G47" s="289" t="s">
        <v>482</v>
      </c>
      <c r="H47" s="291">
        <v>19.04</v>
      </c>
      <c r="I47" s="292" t="s">
        <v>513</v>
      </c>
    </row>
    <row r="48" spans="1:9" ht="49.5" x14ac:dyDescent="0.3">
      <c r="A48" s="238"/>
      <c r="B48" s="289" t="s">
        <v>534</v>
      </c>
      <c r="C48" s="290" t="s">
        <v>527</v>
      </c>
      <c r="D48" s="290">
        <v>0</v>
      </c>
      <c r="E48" s="290">
        <v>0</v>
      </c>
      <c r="F48" s="289" t="s">
        <v>481</v>
      </c>
      <c r="G48" s="289" t="s">
        <v>482</v>
      </c>
      <c r="H48" s="291">
        <v>19.04</v>
      </c>
      <c r="I48" s="292" t="s">
        <v>535</v>
      </c>
    </row>
    <row r="49" spans="1:9" ht="99" x14ac:dyDescent="0.3">
      <c r="A49" s="238"/>
      <c r="B49" s="289" t="s">
        <v>536</v>
      </c>
      <c r="C49" s="290" t="s">
        <v>527</v>
      </c>
      <c r="D49" s="290">
        <v>0</v>
      </c>
      <c r="E49" s="290">
        <v>0</v>
      </c>
      <c r="F49" s="289" t="s">
        <v>481</v>
      </c>
      <c r="G49" s="289" t="s">
        <v>537</v>
      </c>
      <c r="H49" s="291">
        <v>19.079999999999998</v>
      </c>
      <c r="I49" s="292" t="s">
        <v>538</v>
      </c>
    </row>
    <row r="50" spans="1:9" ht="66" x14ac:dyDescent="0.3">
      <c r="A50" s="238"/>
      <c r="B50" s="289" t="s">
        <v>539</v>
      </c>
      <c r="C50" s="290" t="s">
        <v>527</v>
      </c>
      <c r="D50" s="290">
        <v>1</v>
      </c>
      <c r="E50" s="290">
        <v>0</v>
      </c>
      <c r="F50" s="289" t="s">
        <v>481</v>
      </c>
      <c r="G50" s="289" t="s">
        <v>436</v>
      </c>
      <c r="H50" s="291" t="s">
        <v>442</v>
      </c>
      <c r="I50" s="292" t="s">
        <v>540</v>
      </c>
    </row>
    <row r="51" spans="1:9" ht="66" x14ac:dyDescent="0.3">
      <c r="A51" s="238"/>
      <c r="B51" s="289" t="s">
        <v>541</v>
      </c>
      <c r="C51" s="290" t="s">
        <v>527</v>
      </c>
      <c r="D51" s="290">
        <v>1</v>
      </c>
      <c r="E51" s="290">
        <v>0</v>
      </c>
      <c r="F51" s="289" t="s">
        <v>481</v>
      </c>
      <c r="G51" s="289" t="s">
        <v>436</v>
      </c>
      <c r="H51" s="291" t="s">
        <v>442</v>
      </c>
      <c r="I51" s="292" t="s">
        <v>542</v>
      </c>
    </row>
    <row r="52" spans="1:9" ht="99" x14ac:dyDescent="0.3">
      <c r="A52" s="238"/>
      <c r="B52" s="289" t="s">
        <v>543</v>
      </c>
      <c r="C52" s="290" t="s">
        <v>527</v>
      </c>
      <c r="D52" s="290">
        <v>0</v>
      </c>
      <c r="E52" s="290">
        <v>1</v>
      </c>
      <c r="F52" s="289" t="s">
        <v>481</v>
      </c>
      <c r="G52" s="289" t="s">
        <v>445</v>
      </c>
      <c r="H52" s="291" t="s">
        <v>442</v>
      </c>
      <c r="I52" s="292" t="s">
        <v>535</v>
      </c>
    </row>
    <row r="53" spans="1:9" ht="82.5" x14ac:dyDescent="0.3">
      <c r="A53" s="238"/>
      <c r="B53" s="289" t="s">
        <v>544</v>
      </c>
      <c r="C53" s="290" t="s">
        <v>527</v>
      </c>
      <c r="D53" s="290">
        <v>0</v>
      </c>
      <c r="E53" s="290">
        <v>1</v>
      </c>
      <c r="F53" s="289" t="s">
        <v>481</v>
      </c>
      <c r="G53" s="289" t="s">
        <v>445</v>
      </c>
      <c r="H53" s="291" t="s">
        <v>442</v>
      </c>
      <c r="I53" s="292" t="s">
        <v>538</v>
      </c>
    </row>
    <row r="54" spans="1:9" ht="82.5" x14ac:dyDescent="0.3">
      <c r="A54" s="238"/>
      <c r="B54" s="289" t="s">
        <v>545</v>
      </c>
      <c r="C54" s="290" t="s">
        <v>527</v>
      </c>
      <c r="D54" s="290">
        <v>2</v>
      </c>
      <c r="E54" s="290">
        <v>0</v>
      </c>
      <c r="F54" s="289" t="s">
        <v>481</v>
      </c>
      <c r="G54" s="289" t="s">
        <v>432</v>
      </c>
      <c r="H54" s="291" t="s">
        <v>433</v>
      </c>
      <c r="I54" s="292" t="s">
        <v>540</v>
      </c>
    </row>
    <row r="55" spans="1:9" ht="181.5" x14ac:dyDescent="0.3">
      <c r="A55" s="238"/>
      <c r="B55" s="289" t="s">
        <v>546</v>
      </c>
      <c r="C55" s="290" t="s">
        <v>527</v>
      </c>
      <c r="D55" s="290">
        <v>1</v>
      </c>
      <c r="E55" s="290">
        <v>0</v>
      </c>
      <c r="F55" s="289" t="s">
        <v>481</v>
      </c>
      <c r="G55" s="289" t="s">
        <v>436</v>
      </c>
      <c r="H55" s="291" t="s">
        <v>130</v>
      </c>
      <c r="I55" s="292" t="s">
        <v>547</v>
      </c>
    </row>
    <row r="56" spans="1:9" ht="99" x14ac:dyDescent="0.3">
      <c r="A56" s="238"/>
      <c r="B56" s="289" t="s">
        <v>548</v>
      </c>
      <c r="C56" s="290" t="s">
        <v>527</v>
      </c>
      <c r="D56" s="290">
        <v>0</v>
      </c>
      <c r="E56" s="290">
        <v>0</v>
      </c>
      <c r="F56" s="289" t="s">
        <v>481</v>
      </c>
      <c r="G56" s="289" t="s">
        <v>521</v>
      </c>
      <c r="H56" s="291" t="s">
        <v>442</v>
      </c>
      <c r="I56" s="292" t="s">
        <v>549</v>
      </c>
    </row>
    <row r="57" spans="1:9" ht="99.75" thickBot="1" x14ac:dyDescent="0.35">
      <c r="A57" s="27" t="s">
        <v>43</v>
      </c>
      <c r="B57" s="289" t="s">
        <v>550</v>
      </c>
      <c r="C57" s="290" t="s">
        <v>527</v>
      </c>
      <c r="D57" s="290">
        <v>0</v>
      </c>
      <c r="E57" s="290">
        <v>0</v>
      </c>
      <c r="F57" s="289" t="s">
        <v>481</v>
      </c>
      <c r="G57" s="289" t="s">
        <v>521</v>
      </c>
      <c r="H57" s="291" t="s">
        <v>442</v>
      </c>
      <c r="I57" s="288" t="s">
        <v>551</v>
      </c>
    </row>
    <row r="58" spans="1:9" ht="17.25" thickBot="1" x14ac:dyDescent="0.35">
      <c r="A58" s="370" t="s">
        <v>51</v>
      </c>
      <c r="B58" s="371"/>
      <c r="C58" s="371"/>
      <c r="D58" s="371"/>
      <c r="E58" s="371"/>
      <c r="F58" s="371"/>
      <c r="G58" s="371"/>
      <c r="H58" s="202">
        <f>SUM(H7:H57)</f>
        <v>221.89</v>
      </c>
      <c r="I58" s="25"/>
    </row>
    <row r="60" spans="1:9" ht="134.25" customHeight="1" x14ac:dyDescent="0.3">
      <c r="B60" s="372" t="s">
        <v>258</v>
      </c>
      <c r="C60" s="373"/>
      <c r="D60" s="373"/>
      <c r="E60" s="374"/>
    </row>
    <row r="61" spans="1:9" s="23" customFormat="1" x14ac:dyDescent="0.3">
      <c r="B61" s="24"/>
    </row>
    <row r="62" spans="1:9" s="23" customFormat="1" x14ac:dyDescent="0.3">
      <c r="B62" s="24"/>
    </row>
    <row r="63" spans="1:9" s="23" customFormat="1" x14ac:dyDescent="0.3">
      <c r="B63" s="20" t="s">
        <v>59</v>
      </c>
    </row>
    <row r="64" spans="1:9" x14ac:dyDescent="0.3">
      <c r="B64" s="20" t="s">
        <v>40</v>
      </c>
    </row>
    <row r="65" spans="2:2" x14ac:dyDescent="0.3">
      <c r="B65" s="20" t="s">
        <v>41</v>
      </c>
    </row>
    <row r="66" spans="2:2" x14ac:dyDescent="0.3">
      <c r="B66" s="20" t="s">
        <v>42</v>
      </c>
    </row>
    <row r="71" spans="2:2" ht="16.5" customHeight="1" x14ac:dyDescent="0.3"/>
    <row r="72" spans="2:2" ht="16.5" customHeight="1" x14ac:dyDescent="0.3"/>
    <row r="73" spans="2:2" ht="16.5" customHeight="1" x14ac:dyDescent="0.3"/>
    <row r="74" spans="2:2" ht="16.5" customHeight="1" x14ac:dyDescent="0.3"/>
    <row r="75" spans="2:2" ht="16.5" customHeight="1" x14ac:dyDescent="0.3"/>
    <row r="77" spans="2:2" ht="16.5" customHeight="1" x14ac:dyDescent="0.3"/>
    <row r="84" spans="6:6" x14ac:dyDescent="0.3">
      <c r="F84" s="204"/>
    </row>
  </sheetData>
  <sheetProtection algorithmName="SHA-512" hashValue="aSmGqRxEDbOjDk27Issqg7x3q82KEGTgB2pG6EWE1guwmChwtso5/zmazPiaPqhVhI5f+Rg8tHWdCNpctW2yhw==" saltValue="zHbbH65ZI/2prnK08jphZA==" spinCount="100000" sheet="1" objects="1" scenarios="1" formatCells="0" formatColumns="0" formatRows="0" insertRows="0" deleteRows="0"/>
  <mergeCells count="3">
    <mergeCell ref="B2:I2"/>
    <mergeCell ref="A58:G58"/>
    <mergeCell ref="B60:E60"/>
  </mergeCells>
  <pageMargins left="0.7" right="0.7" top="0.75" bottom="0.75" header="0.3" footer="0.3"/>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41"/>
  <sheetViews>
    <sheetView workbookViewId="0">
      <selection activeCell="C35" sqref="C35:D41"/>
    </sheetView>
  </sheetViews>
  <sheetFormatPr defaultRowHeight="15" x14ac:dyDescent="0.25"/>
  <cols>
    <col min="3" max="3" width="38.7109375" bestFit="1" customWidth="1"/>
  </cols>
  <sheetData>
    <row r="3" spans="3:3" x14ac:dyDescent="0.25">
      <c r="C3" s="48" t="s">
        <v>227</v>
      </c>
    </row>
    <row r="4" spans="3:3" x14ac:dyDescent="0.25">
      <c r="C4" s="50" t="s">
        <v>128</v>
      </c>
    </row>
    <row r="5" spans="3:3" x14ac:dyDescent="0.25">
      <c r="C5" s="50" t="s">
        <v>129</v>
      </c>
    </row>
    <row r="7" spans="3:3" x14ac:dyDescent="0.25">
      <c r="C7" s="48" t="s">
        <v>135</v>
      </c>
    </row>
    <row r="8" spans="3:3" x14ac:dyDescent="0.25">
      <c r="C8" s="49" t="s">
        <v>130</v>
      </c>
    </row>
    <row r="9" spans="3:3" x14ac:dyDescent="0.25">
      <c r="C9" s="49" t="s">
        <v>131</v>
      </c>
    </row>
    <row r="10" spans="3:3" x14ac:dyDescent="0.25">
      <c r="C10" s="49" t="s">
        <v>214</v>
      </c>
    </row>
    <row r="11" spans="3:3" x14ac:dyDescent="0.25">
      <c r="C11" s="49" t="s">
        <v>132</v>
      </c>
    </row>
    <row r="12" spans="3:3" x14ac:dyDescent="0.25">
      <c r="C12" s="49" t="s">
        <v>133</v>
      </c>
    </row>
    <row r="13" spans="3:3" x14ac:dyDescent="0.25">
      <c r="C13" s="49" t="s">
        <v>134</v>
      </c>
    </row>
    <row r="14" spans="3:3" x14ac:dyDescent="0.25">
      <c r="C14" s="49" t="s">
        <v>226</v>
      </c>
    </row>
    <row r="16" spans="3:3" x14ac:dyDescent="0.25">
      <c r="C16" s="52" t="s">
        <v>118</v>
      </c>
    </row>
    <row r="17" spans="2:6" x14ac:dyDescent="0.25">
      <c r="C17" s="51" t="s">
        <v>137</v>
      </c>
    </row>
    <row r="18" spans="2:6" x14ac:dyDescent="0.25">
      <c r="C18" s="51" t="s">
        <v>136</v>
      </c>
    </row>
    <row r="19" spans="2:6" x14ac:dyDescent="0.25">
      <c r="C19" s="51" t="s">
        <v>138</v>
      </c>
    </row>
    <row r="20" spans="2:6" x14ac:dyDescent="0.25">
      <c r="C20" s="51" t="s">
        <v>225</v>
      </c>
    </row>
    <row r="22" spans="2:6" x14ac:dyDescent="0.25">
      <c r="C22" s="52" t="s">
        <v>168</v>
      </c>
    </row>
    <row r="23" spans="2:6" s="59" customFormat="1" ht="15.75" x14ac:dyDescent="0.3">
      <c r="B23" s="51"/>
      <c r="C23" s="51" t="s">
        <v>169</v>
      </c>
      <c r="D23" s="58"/>
      <c r="E23" s="58"/>
      <c r="F23" s="58"/>
    </row>
    <row r="24" spans="2:6" s="59" customFormat="1" x14ac:dyDescent="0.25">
      <c r="B24" s="51"/>
      <c r="C24" s="51" t="s">
        <v>170</v>
      </c>
    </row>
    <row r="25" spans="2:6" s="59" customFormat="1" x14ac:dyDescent="0.25">
      <c r="B25" s="51"/>
      <c r="C25" s="51" t="s">
        <v>171</v>
      </c>
    </row>
    <row r="26" spans="2:6" s="59" customFormat="1" x14ac:dyDescent="0.25">
      <c r="B26" s="51"/>
      <c r="C26" s="51" t="s">
        <v>172</v>
      </c>
    </row>
    <row r="27" spans="2:6" s="59" customFormat="1" x14ac:dyDescent="0.25">
      <c r="B27" s="51"/>
      <c r="C27" s="51" t="s">
        <v>173</v>
      </c>
    </row>
    <row r="28" spans="2:6" s="59" customFormat="1" x14ac:dyDescent="0.25">
      <c r="B28" s="51"/>
      <c r="C28" s="51" t="s">
        <v>174</v>
      </c>
    </row>
    <row r="29" spans="2:6" s="59" customFormat="1" x14ac:dyDescent="0.25">
      <c r="B29" s="51"/>
      <c r="C29" s="51" t="s">
        <v>175</v>
      </c>
    </row>
    <row r="30" spans="2:6" s="59" customFormat="1" x14ac:dyDescent="0.25">
      <c r="B30" s="51"/>
      <c r="C30" s="51" t="s">
        <v>176</v>
      </c>
    </row>
    <row r="31" spans="2:6" s="59" customFormat="1" x14ac:dyDescent="0.25">
      <c r="B31" s="51"/>
      <c r="C31" s="51" t="s">
        <v>177</v>
      </c>
    </row>
    <row r="34" spans="3:5" ht="15.75" x14ac:dyDescent="0.3">
      <c r="C34" s="327" t="s">
        <v>215</v>
      </c>
      <c r="D34" s="327"/>
      <c r="E34" s="327"/>
    </row>
    <row r="35" spans="3:5" x14ac:dyDescent="0.25">
      <c r="C35" s="375" t="s">
        <v>216</v>
      </c>
      <c r="D35" s="375"/>
      <c r="E35" s="136"/>
    </row>
    <row r="36" spans="3:5" x14ac:dyDescent="0.25">
      <c r="C36" s="375" t="s">
        <v>217</v>
      </c>
      <c r="D36" s="375"/>
      <c r="E36" s="136"/>
    </row>
    <row r="37" spans="3:5" x14ac:dyDescent="0.25">
      <c r="C37" s="375" t="s">
        <v>218</v>
      </c>
      <c r="D37" s="375"/>
      <c r="E37" s="136"/>
    </row>
    <row r="38" spans="3:5" x14ac:dyDescent="0.25">
      <c r="C38" s="375" t="s">
        <v>219</v>
      </c>
      <c r="D38" s="375"/>
      <c r="E38" s="136"/>
    </row>
    <row r="39" spans="3:5" x14ac:dyDescent="0.25">
      <c r="C39" s="375" t="s">
        <v>220</v>
      </c>
      <c r="D39" s="375"/>
      <c r="E39" s="136"/>
    </row>
    <row r="40" spans="3:5" x14ac:dyDescent="0.25">
      <c r="C40" s="375" t="s">
        <v>221</v>
      </c>
      <c r="D40" s="375"/>
      <c r="E40" s="136"/>
    </row>
    <row r="41" spans="3:5" ht="15.75" x14ac:dyDescent="0.3">
      <c r="C41" s="376" t="s">
        <v>222</v>
      </c>
      <c r="D41" s="376"/>
      <c r="E41" s="43"/>
    </row>
  </sheetData>
  <mergeCells count="8">
    <mergeCell ref="C40:D40"/>
    <mergeCell ref="C41:D41"/>
    <mergeCell ref="C34:E34"/>
    <mergeCell ref="C35:D35"/>
    <mergeCell ref="C36:D36"/>
    <mergeCell ref="C37:D37"/>
    <mergeCell ref="C38:D38"/>
    <mergeCell ref="C39:D3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U64"/>
  <sheetViews>
    <sheetView tabSelected="1" topLeftCell="A34" zoomScale="73" zoomScaleNormal="73" workbookViewId="0">
      <selection activeCell="U64" sqref="U64"/>
    </sheetView>
  </sheetViews>
  <sheetFormatPr defaultRowHeight="15" x14ac:dyDescent="0.25"/>
  <cols>
    <col min="1" max="1" width="2" customWidth="1"/>
    <col min="2" max="2" width="4" customWidth="1"/>
    <col min="3" max="3" width="33.42578125" customWidth="1"/>
    <col min="6" max="6" width="18.28515625" customWidth="1"/>
    <col min="7" max="7" width="13.7109375" customWidth="1"/>
    <col min="8" max="8" width="19.85546875" customWidth="1"/>
    <col min="9" max="9" width="17.85546875" customWidth="1"/>
    <col min="10" max="10" width="15.42578125" customWidth="1"/>
    <col min="12" max="12" width="15" customWidth="1"/>
    <col min="13" max="13" width="16.5703125" customWidth="1"/>
    <col min="14" max="14" width="11.42578125" customWidth="1"/>
    <col min="20" max="20" width="10.85546875" customWidth="1"/>
  </cols>
  <sheetData>
    <row r="1" spans="1:21" ht="15.75" x14ac:dyDescent="0.3">
      <c r="A1" s="3"/>
      <c r="B1" s="1"/>
      <c r="C1" s="2"/>
      <c r="D1" s="2"/>
      <c r="E1" s="2"/>
      <c r="F1" s="3"/>
      <c r="G1" s="3"/>
      <c r="H1" s="3"/>
      <c r="I1" s="3"/>
      <c r="J1" s="3"/>
      <c r="K1" s="3"/>
      <c r="L1" s="3"/>
      <c r="M1" s="3"/>
      <c r="N1" s="3"/>
      <c r="O1" s="3"/>
      <c r="P1" s="2"/>
      <c r="Q1" s="2"/>
      <c r="R1" s="2"/>
      <c r="S1" s="2"/>
      <c r="T1" s="2"/>
      <c r="U1" s="3"/>
    </row>
    <row r="2" spans="1:21" ht="16.5" x14ac:dyDescent="0.3">
      <c r="A2" s="3"/>
      <c r="B2" s="330" t="s">
        <v>112</v>
      </c>
      <c r="C2" s="330"/>
      <c r="D2" s="330"/>
      <c r="E2" s="330"/>
      <c r="F2" s="330"/>
      <c r="G2" s="330"/>
      <c r="H2" s="330"/>
      <c r="I2" s="330"/>
      <c r="J2" s="330"/>
      <c r="K2" s="330"/>
      <c r="L2" s="330"/>
      <c r="M2" s="330"/>
      <c r="N2" s="330"/>
      <c r="O2" s="330"/>
      <c r="P2" s="330"/>
      <c r="Q2" s="330"/>
      <c r="R2" s="330"/>
      <c r="S2" s="330"/>
      <c r="T2" s="330"/>
      <c r="U2" s="330"/>
    </row>
    <row r="3" spans="1:21" ht="18" x14ac:dyDescent="0.35">
      <c r="A3" s="3"/>
      <c r="B3" s="335" t="s">
        <v>113</v>
      </c>
      <c r="C3" s="335"/>
      <c r="D3" s="335"/>
      <c r="E3" s="335"/>
      <c r="F3" s="335"/>
      <c r="G3" s="335"/>
      <c r="H3" s="335"/>
      <c r="I3" s="335"/>
      <c r="J3" s="335"/>
      <c r="K3" s="335"/>
      <c r="L3" s="335"/>
      <c r="M3" s="335"/>
      <c r="N3" s="335"/>
      <c r="O3" s="335"/>
      <c r="P3" s="335"/>
      <c r="Q3" s="335"/>
      <c r="R3" s="335"/>
      <c r="S3" s="335"/>
      <c r="T3" s="335"/>
      <c r="U3" s="335"/>
    </row>
    <row r="4" spans="1:21" ht="16.5" thickBot="1" x14ac:dyDescent="0.35">
      <c r="A4" s="3"/>
      <c r="B4" s="1"/>
      <c r="C4" s="2"/>
      <c r="D4" s="2"/>
      <c r="E4" s="2"/>
      <c r="F4" s="3"/>
      <c r="G4" s="3"/>
      <c r="H4" s="3"/>
      <c r="I4" s="3"/>
      <c r="J4" s="3"/>
      <c r="K4" s="3"/>
      <c r="L4" s="3"/>
      <c r="M4" s="3"/>
      <c r="N4" s="3"/>
      <c r="O4" s="3"/>
      <c r="P4" s="2"/>
      <c r="Q4" s="2"/>
      <c r="R4" s="2"/>
      <c r="S4" s="2"/>
      <c r="T4" s="2"/>
      <c r="U4" s="3"/>
    </row>
    <row r="5" spans="1:21" x14ac:dyDescent="0.25">
      <c r="A5" s="39"/>
      <c r="B5" s="381" t="s">
        <v>0</v>
      </c>
      <c r="C5" s="333" t="s">
        <v>114</v>
      </c>
      <c r="D5" s="333" t="s">
        <v>236</v>
      </c>
      <c r="E5" s="333"/>
      <c r="F5" s="333"/>
      <c r="G5" s="384" t="s">
        <v>237</v>
      </c>
      <c r="H5" s="385"/>
      <c r="I5" s="385"/>
      <c r="J5" s="385"/>
      <c r="K5" s="385"/>
      <c r="L5" s="385"/>
      <c r="M5" s="385"/>
      <c r="N5" s="333" t="s">
        <v>115</v>
      </c>
      <c r="O5" s="333" t="s">
        <v>116</v>
      </c>
      <c r="P5" s="333" t="s">
        <v>117</v>
      </c>
      <c r="Q5" s="333"/>
      <c r="R5" s="333"/>
      <c r="S5" s="333"/>
      <c r="T5" s="333" t="s">
        <v>118</v>
      </c>
      <c r="U5" s="334" t="s">
        <v>235</v>
      </c>
    </row>
    <row r="6" spans="1:21" ht="60.75" thickBot="1" x14ac:dyDescent="0.3">
      <c r="A6" s="39"/>
      <c r="B6" s="382"/>
      <c r="C6" s="383"/>
      <c r="D6" s="257" t="s">
        <v>119</v>
      </c>
      <c r="E6" s="257" t="s">
        <v>120</v>
      </c>
      <c r="F6" s="257" t="s">
        <v>121</v>
      </c>
      <c r="G6" s="257" t="s">
        <v>228</v>
      </c>
      <c r="H6" s="257" t="s">
        <v>229</v>
      </c>
      <c r="I6" s="257" t="s">
        <v>230</v>
      </c>
      <c r="J6" s="257" t="s">
        <v>231</v>
      </c>
      <c r="K6" s="257" t="s">
        <v>234</v>
      </c>
      <c r="L6" s="257" t="s">
        <v>232</v>
      </c>
      <c r="M6" s="257" t="s">
        <v>233</v>
      </c>
      <c r="N6" s="383"/>
      <c r="O6" s="383"/>
      <c r="P6" s="257" t="s">
        <v>122</v>
      </c>
      <c r="Q6" s="257" t="s">
        <v>119</v>
      </c>
      <c r="R6" s="257" t="s">
        <v>120</v>
      </c>
      <c r="S6" s="257" t="s">
        <v>121</v>
      </c>
      <c r="T6" s="383"/>
      <c r="U6" s="377"/>
    </row>
    <row r="7" spans="1:21" ht="33.75" customHeight="1" x14ac:dyDescent="0.3">
      <c r="A7" s="3"/>
      <c r="B7" s="60">
        <v>1</v>
      </c>
      <c r="C7" s="259" t="s">
        <v>382</v>
      </c>
      <c r="D7" s="54" t="s">
        <v>128</v>
      </c>
      <c r="E7" s="54" t="s">
        <v>128</v>
      </c>
      <c r="F7" s="54" t="s">
        <v>129</v>
      </c>
      <c r="G7" s="54" t="s">
        <v>128</v>
      </c>
      <c r="H7" s="54" t="s">
        <v>129</v>
      </c>
      <c r="I7" s="54" t="s">
        <v>128</v>
      </c>
      <c r="J7" s="54" t="s">
        <v>128</v>
      </c>
      <c r="K7" s="54" t="s">
        <v>129</v>
      </c>
      <c r="L7" s="54" t="s">
        <v>129</v>
      </c>
      <c r="M7" s="54" t="s">
        <v>129</v>
      </c>
      <c r="N7" s="261">
        <v>446.553</v>
      </c>
      <c r="O7" s="263">
        <v>2005</v>
      </c>
      <c r="P7" s="145">
        <f>SUM(Q7,R7,S7)</f>
        <v>0.6</v>
      </c>
      <c r="Q7" s="267">
        <v>0.48</v>
      </c>
      <c r="R7" s="267">
        <v>0.12</v>
      </c>
      <c r="S7" s="267">
        <v>0</v>
      </c>
      <c r="T7" s="267" t="s">
        <v>136</v>
      </c>
      <c r="U7" s="260" t="s">
        <v>131</v>
      </c>
    </row>
    <row r="8" spans="1:21" ht="31.5" customHeight="1" x14ac:dyDescent="0.3">
      <c r="A8" s="3"/>
      <c r="B8" s="53">
        <v>2</v>
      </c>
      <c r="C8" s="12" t="s">
        <v>383</v>
      </c>
      <c r="D8" s="19" t="s">
        <v>128</v>
      </c>
      <c r="E8" s="19" t="s">
        <v>128</v>
      </c>
      <c r="F8" s="19" t="s">
        <v>129</v>
      </c>
      <c r="G8" s="19" t="s">
        <v>129</v>
      </c>
      <c r="H8" s="19" t="s">
        <v>128</v>
      </c>
      <c r="I8" s="19" t="s">
        <v>128</v>
      </c>
      <c r="J8" s="19" t="s">
        <v>128</v>
      </c>
      <c r="K8" s="19" t="s">
        <v>128</v>
      </c>
      <c r="L8" s="19" t="s">
        <v>128</v>
      </c>
      <c r="M8" s="19" t="s">
        <v>129</v>
      </c>
      <c r="N8" s="261">
        <v>643.28300000000002</v>
      </c>
      <c r="O8" s="264">
        <v>2006</v>
      </c>
      <c r="P8" s="146">
        <f t="shared" ref="P8:P49" si="0">SUM(Q8,R8,S8)</f>
        <v>0.65</v>
      </c>
      <c r="Q8" s="267">
        <v>0.5</v>
      </c>
      <c r="R8" s="267">
        <v>0.15</v>
      </c>
      <c r="S8" s="267">
        <v>0</v>
      </c>
      <c r="T8" s="267" t="s">
        <v>136</v>
      </c>
      <c r="U8" s="260" t="s">
        <v>130</v>
      </c>
    </row>
    <row r="9" spans="1:21" ht="43.5" customHeight="1" x14ac:dyDescent="0.3">
      <c r="A9" s="3"/>
      <c r="B9" s="53">
        <v>3</v>
      </c>
      <c r="C9" s="259" t="s">
        <v>384</v>
      </c>
      <c r="D9" s="19" t="s">
        <v>128</v>
      </c>
      <c r="E9" s="19" t="s">
        <v>128</v>
      </c>
      <c r="F9" s="19" t="s">
        <v>129</v>
      </c>
      <c r="G9" s="19" t="s">
        <v>128</v>
      </c>
      <c r="H9" s="19" t="s">
        <v>129</v>
      </c>
      <c r="I9" s="19" t="s">
        <v>128</v>
      </c>
      <c r="J9" s="19" t="s">
        <v>128</v>
      </c>
      <c r="K9" s="19" t="s">
        <v>128</v>
      </c>
      <c r="L9" s="19" t="s">
        <v>129</v>
      </c>
      <c r="M9" s="19" t="s">
        <v>128</v>
      </c>
      <c r="N9" s="261">
        <v>371.238</v>
      </c>
      <c r="O9" s="263">
        <v>2006</v>
      </c>
      <c r="P9" s="146">
        <f t="shared" si="0"/>
        <v>0.6</v>
      </c>
      <c r="Q9" s="267">
        <v>0.48</v>
      </c>
      <c r="R9" s="267">
        <v>0.12</v>
      </c>
      <c r="S9" s="267">
        <v>0</v>
      </c>
      <c r="T9" s="267" t="s">
        <v>136</v>
      </c>
      <c r="U9" s="260" t="s">
        <v>131</v>
      </c>
    </row>
    <row r="10" spans="1:21" ht="15.75" x14ac:dyDescent="0.3">
      <c r="A10" s="3"/>
      <c r="B10" s="53">
        <v>4</v>
      </c>
      <c r="C10" s="12" t="s">
        <v>385</v>
      </c>
      <c r="D10" s="19" t="s">
        <v>128</v>
      </c>
      <c r="E10" s="19" t="s">
        <v>128</v>
      </c>
      <c r="F10" s="19" t="s">
        <v>129</v>
      </c>
      <c r="G10" s="19" t="s">
        <v>129</v>
      </c>
      <c r="H10" s="19" t="s">
        <v>128</v>
      </c>
      <c r="I10" s="19" t="s">
        <v>128</v>
      </c>
      <c r="J10" s="19" t="s">
        <v>128</v>
      </c>
      <c r="K10" s="19" t="s">
        <v>128</v>
      </c>
      <c r="L10" s="19"/>
      <c r="M10" s="19" t="s">
        <v>128</v>
      </c>
      <c r="N10" s="261">
        <v>347.73099999999999</v>
      </c>
      <c r="O10" s="265">
        <v>2007</v>
      </c>
      <c r="P10" s="146">
        <f t="shared" si="0"/>
        <v>0.65</v>
      </c>
      <c r="Q10" s="268">
        <v>0.5</v>
      </c>
      <c r="R10" s="268">
        <v>0.15</v>
      </c>
      <c r="S10" s="267">
        <v>0</v>
      </c>
      <c r="T10" s="267" t="s">
        <v>136</v>
      </c>
      <c r="U10" s="260" t="s">
        <v>131</v>
      </c>
    </row>
    <row r="11" spans="1:21" ht="15.75" x14ac:dyDescent="0.3">
      <c r="A11" s="3"/>
      <c r="B11" s="53">
        <v>5</v>
      </c>
      <c r="C11" s="12" t="s">
        <v>386</v>
      </c>
      <c r="D11" s="19" t="s">
        <v>128</v>
      </c>
      <c r="E11" s="12" t="s">
        <v>128</v>
      </c>
      <c r="F11" s="19" t="s">
        <v>129</v>
      </c>
      <c r="G11" s="19" t="s">
        <v>129</v>
      </c>
      <c r="H11" s="19" t="s">
        <v>128</v>
      </c>
      <c r="I11" s="19"/>
      <c r="J11" s="19" t="s">
        <v>128</v>
      </c>
      <c r="K11" s="19" t="s">
        <v>128</v>
      </c>
      <c r="L11" s="19" t="s">
        <v>128</v>
      </c>
      <c r="M11" s="19" t="s">
        <v>128</v>
      </c>
      <c r="N11" s="261">
        <v>389.18900000000002</v>
      </c>
      <c r="O11" s="271">
        <v>2008</v>
      </c>
      <c r="P11" s="146">
        <f t="shared" si="0"/>
        <v>0.39999999999999997</v>
      </c>
      <c r="Q11" s="267">
        <v>0.35</v>
      </c>
      <c r="R11" s="267">
        <v>0.05</v>
      </c>
      <c r="S11" s="267">
        <v>0</v>
      </c>
      <c r="T11" s="267" t="s">
        <v>136</v>
      </c>
      <c r="U11" s="260" t="s">
        <v>131</v>
      </c>
    </row>
    <row r="12" spans="1:21" ht="15.75" x14ac:dyDescent="0.3">
      <c r="A12" s="3"/>
      <c r="B12" s="53">
        <v>6</v>
      </c>
      <c r="C12" s="12" t="s">
        <v>387</v>
      </c>
      <c r="D12" s="19" t="s">
        <v>128</v>
      </c>
      <c r="E12" s="12" t="s">
        <v>128</v>
      </c>
      <c r="F12" s="19" t="s">
        <v>129</v>
      </c>
      <c r="G12" s="19" t="s">
        <v>129</v>
      </c>
      <c r="H12" s="19" t="s">
        <v>128</v>
      </c>
      <c r="I12" s="19" t="s">
        <v>128</v>
      </c>
      <c r="J12" s="19" t="s">
        <v>128</v>
      </c>
      <c r="K12" s="19" t="s">
        <v>128</v>
      </c>
      <c r="L12" s="19" t="s">
        <v>128</v>
      </c>
      <c r="M12" s="19" t="s">
        <v>129</v>
      </c>
      <c r="N12" s="261">
        <v>695.75900000000001</v>
      </c>
      <c r="O12" s="265">
        <v>2008</v>
      </c>
      <c r="P12" s="146">
        <f t="shared" si="0"/>
        <v>0.39999999999999997</v>
      </c>
      <c r="Q12" s="267">
        <v>0.35</v>
      </c>
      <c r="R12" s="267">
        <v>0.05</v>
      </c>
      <c r="S12" s="267">
        <v>0</v>
      </c>
      <c r="T12" s="267" t="s">
        <v>136</v>
      </c>
      <c r="U12" s="260" t="s">
        <v>130</v>
      </c>
    </row>
    <row r="13" spans="1:21" ht="15.75" x14ac:dyDescent="0.3">
      <c r="A13" s="3"/>
      <c r="B13" s="53">
        <v>7</v>
      </c>
      <c r="C13" s="12" t="s">
        <v>388</v>
      </c>
      <c r="D13" s="19" t="s">
        <v>128</v>
      </c>
      <c r="E13" s="12" t="s">
        <v>128</v>
      </c>
      <c r="F13" s="19" t="s">
        <v>129</v>
      </c>
      <c r="G13" s="19" t="s">
        <v>128</v>
      </c>
      <c r="H13" s="19" t="s">
        <v>129</v>
      </c>
      <c r="I13" s="19" t="s">
        <v>128</v>
      </c>
      <c r="J13" s="19" t="s">
        <v>129</v>
      </c>
      <c r="K13" s="19" t="s">
        <v>129</v>
      </c>
      <c r="L13" s="19" t="s">
        <v>129</v>
      </c>
      <c r="M13" s="19" t="s">
        <v>129</v>
      </c>
      <c r="N13" s="261">
        <v>486.24099999999999</v>
      </c>
      <c r="O13" s="265">
        <v>2008</v>
      </c>
      <c r="P13" s="146">
        <f t="shared" si="0"/>
        <v>0.42</v>
      </c>
      <c r="Q13" s="267">
        <v>0.38</v>
      </c>
      <c r="R13" s="267">
        <v>0.04</v>
      </c>
      <c r="S13" s="267">
        <v>0</v>
      </c>
      <c r="T13" s="267" t="s">
        <v>136</v>
      </c>
      <c r="U13" s="260" t="s">
        <v>130</v>
      </c>
    </row>
    <row r="14" spans="1:21" ht="30" x14ac:dyDescent="0.3">
      <c r="A14" s="3"/>
      <c r="B14" s="53">
        <v>8</v>
      </c>
      <c r="C14" s="12" t="s">
        <v>389</v>
      </c>
      <c r="D14" s="19" t="s">
        <v>128</v>
      </c>
      <c r="E14" s="12" t="s">
        <v>128</v>
      </c>
      <c r="F14" s="19" t="s">
        <v>129</v>
      </c>
      <c r="G14" s="19" t="s">
        <v>129</v>
      </c>
      <c r="H14" s="19" t="s">
        <v>129</v>
      </c>
      <c r="I14" s="19" t="s">
        <v>129</v>
      </c>
      <c r="J14" s="19" t="s">
        <v>128</v>
      </c>
      <c r="K14" s="19" t="s">
        <v>128</v>
      </c>
      <c r="L14" s="19" t="s">
        <v>129</v>
      </c>
      <c r="M14" s="19" t="s">
        <v>129</v>
      </c>
      <c r="N14" s="261">
        <v>462.77300000000002</v>
      </c>
      <c r="O14" s="265">
        <v>2008</v>
      </c>
      <c r="P14" s="146">
        <f t="shared" si="0"/>
        <v>0.42</v>
      </c>
      <c r="Q14" s="267">
        <v>0.37</v>
      </c>
      <c r="R14" s="267">
        <v>0.05</v>
      </c>
      <c r="S14" s="267">
        <v>0</v>
      </c>
      <c r="T14" s="267" t="s">
        <v>136</v>
      </c>
      <c r="U14" s="260" t="s">
        <v>134</v>
      </c>
    </row>
    <row r="15" spans="1:21" ht="84" customHeight="1" thickBot="1" x14ac:dyDescent="0.35">
      <c r="A15" s="3"/>
      <c r="B15" s="53">
        <v>9</v>
      </c>
      <c r="C15" s="12" t="s">
        <v>390</v>
      </c>
      <c r="D15" s="19" t="s">
        <v>128</v>
      </c>
      <c r="E15" s="12" t="s">
        <v>128</v>
      </c>
      <c r="F15" s="19" t="s">
        <v>129</v>
      </c>
      <c r="G15" s="19" t="s">
        <v>129</v>
      </c>
      <c r="H15" s="19" t="s">
        <v>129</v>
      </c>
      <c r="I15" s="19" t="s">
        <v>129</v>
      </c>
      <c r="J15" s="19" t="s">
        <v>128</v>
      </c>
      <c r="K15" s="19" t="s">
        <v>129</v>
      </c>
      <c r="L15" s="19" t="s">
        <v>129</v>
      </c>
      <c r="M15" s="19" t="s">
        <v>129</v>
      </c>
      <c r="N15" s="261">
        <v>428.178</v>
      </c>
      <c r="O15" s="265">
        <v>2008</v>
      </c>
      <c r="P15" s="146">
        <f t="shared" si="0"/>
        <v>0.42</v>
      </c>
      <c r="Q15" s="267">
        <v>0.38</v>
      </c>
      <c r="R15" s="267">
        <v>0.04</v>
      </c>
      <c r="S15" s="267">
        <v>0</v>
      </c>
      <c r="T15" s="267" t="s">
        <v>136</v>
      </c>
      <c r="U15" s="260" t="s">
        <v>134</v>
      </c>
    </row>
    <row r="16" spans="1:21" ht="15.75" x14ac:dyDescent="0.3">
      <c r="A16" s="3"/>
      <c r="B16" s="53">
        <v>10</v>
      </c>
      <c r="C16" s="12" t="s">
        <v>391</v>
      </c>
      <c r="D16" s="54" t="s">
        <v>128</v>
      </c>
      <c r="E16" s="12" t="s">
        <v>129</v>
      </c>
      <c r="F16" s="19" t="s">
        <v>129</v>
      </c>
      <c r="G16" s="19" t="s">
        <v>129</v>
      </c>
      <c r="H16" s="19" t="s">
        <v>129</v>
      </c>
      <c r="I16" s="19" t="s">
        <v>128</v>
      </c>
      <c r="J16" s="19" t="s">
        <v>129</v>
      </c>
      <c r="K16" s="19" t="s">
        <v>129</v>
      </c>
      <c r="L16" s="19" t="s">
        <v>129</v>
      </c>
      <c r="M16" s="19" t="s">
        <v>129</v>
      </c>
      <c r="N16" s="261">
        <v>779.452</v>
      </c>
      <c r="O16" s="265">
        <v>2008</v>
      </c>
      <c r="P16" s="146">
        <f t="shared" si="0"/>
        <v>0.52</v>
      </c>
      <c r="Q16" s="267">
        <v>0.52</v>
      </c>
      <c r="R16" s="267">
        <v>0</v>
      </c>
      <c r="S16" s="267">
        <v>0</v>
      </c>
      <c r="T16" s="267" t="s">
        <v>136</v>
      </c>
      <c r="U16" s="260" t="s">
        <v>133</v>
      </c>
    </row>
    <row r="17" spans="1:21" ht="30.75" thickBot="1" x14ac:dyDescent="0.35">
      <c r="A17" s="3"/>
      <c r="B17" s="53">
        <v>11</v>
      </c>
      <c r="C17" s="12" t="s">
        <v>392</v>
      </c>
      <c r="D17" s="19" t="s">
        <v>128</v>
      </c>
      <c r="E17" s="12" t="s">
        <v>129</v>
      </c>
      <c r="F17" s="19" t="s">
        <v>129</v>
      </c>
      <c r="G17" s="19" t="s">
        <v>129</v>
      </c>
      <c r="H17" s="19" t="s">
        <v>128</v>
      </c>
      <c r="I17" s="19" t="s">
        <v>128</v>
      </c>
      <c r="J17" s="19" t="s">
        <v>128</v>
      </c>
      <c r="K17" s="19" t="s">
        <v>128</v>
      </c>
      <c r="L17" s="19" t="s">
        <v>129</v>
      </c>
      <c r="M17" s="19" t="s">
        <v>129</v>
      </c>
      <c r="N17" s="261">
        <v>1028.537</v>
      </c>
      <c r="O17" s="265">
        <v>2008</v>
      </c>
      <c r="P17" s="146">
        <f t="shared" si="0"/>
        <v>0.6</v>
      </c>
      <c r="Q17" s="267">
        <v>0.6</v>
      </c>
      <c r="R17" s="267">
        <v>0</v>
      </c>
      <c r="S17" s="267">
        <v>0</v>
      </c>
      <c r="T17" s="267" t="s">
        <v>136</v>
      </c>
      <c r="U17" s="272" t="s">
        <v>134</v>
      </c>
    </row>
    <row r="18" spans="1:21" ht="33" customHeight="1" thickBot="1" x14ac:dyDescent="0.35">
      <c r="A18" s="3"/>
      <c r="B18" s="53">
        <v>12</v>
      </c>
      <c r="C18" s="259" t="s">
        <v>393</v>
      </c>
      <c r="D18" s="54" t="s">
        <v>128</v>
      </c>
      <c r="E18" s="12" t="s">
        <v>128</v>
      </c>
      <c r="F18" s="19" t="s">
        <v>129</v>
      </c>
      <c r="G18" s="19" t="s">
        <v>128</v>
      </c>
      <c r="H18" s="19" t="s">
        <v>129</v>
      </c>
      <c r="I18" s="19" t="s">
        <v>128</v>
      </c>
      <c r="J18" s="19" t="s">
        <v>129</v>
      </c>
      <c r="K18" s="19" t="s">
        <v>129</v>
      </c>
      <c r="L18" s="19" t="s">
        <v>129</v>
      </c>
      <c r="M18" s="19" t="s">
        <v>129</v>
      </c>
      <c r="N18" s="261">
        <v>579.16300000000001</v>
      </c>
      <c r="O18" s="263">
        <v>2008</v>
      </c>
      <c r="P18" s="146">
        <f t="shared" si="0"/>
        <v>0.6</v>
      </c>
      <c r="Q18" s="267">
        <v>0.48</v>
      </c>
      <c r="R18" s="267">
        <v>0.12</v>
      </c>
      <c r="S18" s="267">
        <v>0</v>
      </c>
      <c r="T18" s="267" t="s">
        <v>136</v>
      </c>
      <c r="U18" s="260" t="s">
        <v>131</v>
      </c>
    </row>
    <row r="19" spans="1:21" ht="29.25" customHeight="1" thickBot="1" x14ac:dyDescent="0.35">
      <c r="A19" s="3"/>
      <c r="B19" s="53">
        <v>13</v>
      </c>
      <c r="C19" s="259" t="s">
        <v>394</v>
      </c>
      <c r="D19" s="54" t="s">
        <v>128</v>
      </c>
      <c r="E19" s="12" t="s">
        <v>128</v>
      </c>
      <c r="F19" s="19" t="s">
        <v>129</v>
      </c>
      <c r="G19" s="19" t="s">
        <v>128</v>
      </c>
      <c r="H19" s="19" t="s">
        <v>129</v>
      </c>
      <c r="I19" s="19" t="s">
        <v>128</v>
      </c>
      <c r="J19" s="19" t="s">
        <v>129</v>
      </c>
      <c r="K19" s="19" t="s">
        <v>129</v>
      </c>
      <c r="L19" s="19" t="s">
        <v>129</v>
      </c>
      <c r="M19" s="19" t="s">
        <v>129</v>
      </c>
      <c r="N19" s="261">
        <v>580.30899999999997</v>
      </c>
      <c r="O19" s="263">
        <v>2008</v>
      </c>
      <c r="P19" s="146">
        <f t="shared" si="0"/>
        <v>0.6</v>
      </c>
      <c r="Q19" s="267">
        <v>0.48</v>
      </c>
      <c r="R19" s="267">
        <v>0.12</v>
      </c>
      <c r="S19" s="267">
        <v>0</v>
      </c>
      <c r="T19" s="267" t="s">
        <v>136</v>
      </c>
      <c r="U19" s="260" t="s">
        <v>131</v>
      </c>
    </row>
    <row r="20" spans="1:21" ht="27.75" customHeight="1" thickBot="1" x14ac:dyDescent="0.35">
      <c r="A20" s="3"/>
      <c r="B20" s="53">
        <v>14</v>
      </c>
      <c r="C20" s="259" t="s">
        <v>395</v>
      </c>
      <c r="D20" s="54" t="s">
        <v>128</v>
      </c>
      <c r="E20" s="12" t="s">
        <v>128</v>
      </c>
      <c r="F20" s="19" t="s">
        <v>129</v>
      </c>
      <c r="G20" s="19" t="s">
        <v>128</v>
      </c>
      <c r="H20" s="19" t="s">
        <v>129</v>
      </c>
      <c r="I20" s="19" t="s">
        <v>128</v>
      </c>
      <c r="J20" s="19" t="s">
        <v>128</v>
      </c>
      <c r="K20" s="19" t="s">
        <v>128</v>
      </c>
      <c r="L20" s="19" t="s">
        <v>128</v>
      </c>
      <c r="M20" s="19" t="s">
        <v>129</v>
      </c>
      <c r="N20" s="261">
        <v>888.96500000000003</v>
      </c>
      <c r="O20" s="263">
        <v>2008</v>
      </c>
      <c r="P20" s="146">
        <f t="shared" si="0"/>
        <v>0.6</v>
      </c>
      <c r="Q20" s="267">
        <v>0.48</v>
      </c>
      <c r="R20" s="267">
        <v>0.12</v>
      </c>
      <c r="S20" s="267">
        <v>0</v>
      </c>
      <c r="T20" s="267" t="s">
        <v>136</v>
      </c>
      <c r="U20" s="260" t="s">
        <v>131</v>
      </c>
    </row>
    <row r="21" spans="1:21" ht="30.75" thickBot="1" x14ac:dyDescent="0.35">
      <c r="A21" s="3"/>
      <c r="B21" s="53">
        <v>15</v>
      </c>
      <c r="C21" s="12" t="s">
        <v>396</v>
      </c>
      <c r="D21" s="54" t="s">
        <v>128</v>
      </c>
      <c r="E21" s="16" t="s">
        <v>129</v>
      </c>
      <c r="F21" s="19" t="s">
        <v>129</v>
      </c>
      <c r="G21" s="19" t="s">
        <v>129</v>
      </c>
      <c r="H21" s="19" t="s">
        <v>129</v>
      </c>
      <c r="I21" s="19" t="s">
        <v>128</v>
      </c>
      <c r="J21" s="19" t="s">
        <v>129</v>
      </c>
      <c r="K21" s="19" t="s">
        <v>129</v>
      </c>
      <c r="L21" s="19" t="s">
        <v>129</v>
      </c>
      <c r="M21" s="19" t="s">
        <v>129</v>
      </c>
      <c r="N21" s="261">
        <v>2068.7849999999999</v>
      </c>
      <c r="O21" s="266">
        <v>2009</v>
      </c>
      <c r="P21" s="146">
        <f t="shared" si="0"/>
        <v>0.38</v>
      </c>
      <c r="Q21" s="269">
        <v>0.38</v>
      </c>
      <c r="R21" s="269">
        <v>0</v>
      </c>
      <c r="S21" s="267">
        <v>0</v>
      </c>
      <c r="T21" s="267" t="s">
        <v>138</v>
      </c>
      <c r="U21" s="260" t="s">
        <v>133</v>
      </c>
    </row>
    <row r="22" spans="1:21" ht="30.75" thickBot="1" x14ac:dyDescent="0.35">
      <c r="A22" s="3"/>
      <c r="B22" s="53">
        <v>16</v>
      </c>
      <c r="C22" s="12" t="s">
        <v>397</v>
      </c>
      <c r="D22" s="54" t="s">
        <v>128</v>
      </c>
      <c r="E22" s="16" t="s">
        <v>128</v>
      </c>
      <c r="F22" s="19" t="s">
        <v>129</v>
      </c>
      <c r="G22" s="19" t="s">
        <v>129</v>
      </c>
      <c r="H22" s="19" t="s">
        <v>129</v>
      </c>
      <c r="I22" s="19" t="s">
        <v>128</v>
      </c>
      <c r="J22" s="19" t="s">
        <v>129</v>
      </c>
      <c r="K22" s="19" t="s">
        <v>129</v>
      </c>
      <c r="L22" s="19" t="s">
        <v>129</v>
      </c>
      <c r="M22" s="19" t="s">
        <v>129</v>
      </c>
      <c r="N22" s="261">
        <v>548.149</v>
      </c>
      <c r="O22" s="266">
        <v>2009</v>
      </c>
      <c r="P22" s="146">
        <f t="shared" si="0"/>
        <v>1</v>
      </c>
      <c r="Q22" s="269">
        <v>1</v>
      </c>
      <c r="R22" s="269">
        <v>0</v>
      </c>
      <c r="S22" s="267">
        <v>0</v>
      </c>
      <c r="T22" s="267" t="s">
        <v>138</v>
      </c>
      <c r="U22" s="260" t="s">
        <v>133</v>
      </c>
    </row>
    <row r="23" spans="1:21" ht="30.75" thickBot="1" x14ac:dyDescent="0.35">
      <c r="A23" s="3"/>
      <c r="B23" s="53">
        <v>17</v>
      </c>
      <c r="C23" s="12" t="s">
        <v>398</v>
      </c>
      <c r="D23" s="54" t="s">
        <v>128</v>
      </c>
      <c r="E23" s="16" t="s">
        <v>129</v>
      </c>
      <c r="F23" s="19" t="s">
        <v>129</v>
      </c>
      <c r="G23" s="19" t="s">
        <v>129</v>
      </c>
      <c r="H23" s="19" t="s">
        <v>129</v>
      </c>
      <c r="I23" s="19" t="s">
        <v>128</v>
      </c>
      <c r="J23" s="19" t="s">
        <v>129</v>
      </c>
      <c r="K23" s="19" t="s">
        <v>128</v>
      </c>
      <c r="L23" s="19" t="s">
        <v>129</v>
      </c>
      <c r="M23" s="19" t="s">
        <v>129</v>
      </c>
      <c r="N23" s="261">
        <v>1336.5930000000001</v>
      </c>
      <c r="O23" s="265">
        <v>2010</v>
      </c>
      <c r="P23" s="146">
        <f t="shared" si="0"/>
        <v>0.4</v>
      </c>
      <c r="Q23" s="269">
        <v>0.4</v>
      </c>
      <c r="R23" s="269">
        <v>0</v>
      </c>
      <c r="S23" s="267">
        <v>0</v>
      </c>
      <c r="T23" s="267" t="s">
        <v>136</v>
      </c>
      <c r="U23" s="260" t="s">
        <v>133</v>
      </c>
    </row>
    <row r="24" spans="1:21" ht="30.75" thickBot="1" x14ac:dyDescent="0.35">
      <c r="A24" s="3"/>
      <c r="B24" s="53">
        <v>18</v>
      </c>
      <c r="C24" s="12" t="s">
        <v>399</v>
      </c>
      <c r="D24" s="54" t="s">
        <v>128</v>
      </c>
      <c r="E24" s="16" t="s">
        <v>128</v>
      </c>
      <c r="F24" s="19" t="s">
        <v>129</v>
      </c>
      <c r="G24" s="19" t="s">
        <v>129</v>
      </c>
      <c r="H24" s="19" t="s">
        <v>129</v>
      </c>
      <c r="I24" s="19" t="s">
        <v>129</v>
      </c>
      <c r="J24" s="19" t="s">
        <v>128</v>
      </c>
      <c r="K24" s="19" t="s">
        <v>128</v>
      </c>
      <c r="L24" s="19" t="s">
        <v>128</v>
      </c>
      <c r="M24" s="19" t="s">
        <v>129</v>
      </c>
      <c r="N24" s="261">
        <v>7333.7610000000004</v>
      </c>
      <c r="O24" s="265">
        <v>2013</v>
      </c>
      <c r="P24" s="146">
        <f t="shared" si="0"/>
        <v>0.42</v>
      </c>
      <c r="Q24" s="269">
        <v>0.36</v>
      </c>
      <c r="R24" s="269">
        <v>0.06</v>
      </c>
      <c r="S24" s="267">
        <v>0</v>
      </c>
      <c r="T24" s="267" t="s">
        <v>138</v>
      </c>
      <c r="U24" s="272" t="s">
        <v>134</v>
      </c>
    </row>
    <row r="25" spans="1:21" ht="30.75" thickBot="1" x14ac:dyDescent="0.35">
      <c r="A25" s="3"/>
      <c r="B25" s="53">
        <v>19</v>
      </c>
      <c r="C25" s="12" t="s">
        <v>400</v>
      </c>
      <c r="D25" s="54" t="s">
        <v>128</v>
      </c>
      <c r="E25" s="16" t="s">
        <v>129</v>
      </c>
      <c r="F25" s="19" t="s">
        <v>129</v>
      </c>
      <c r="G25" s="258" t="s">
        <v>128</v>
      </c>
      <c r="H25" s="258" t="s">
        <v>129</v>
      </c>
      <c r="I25" s="258" t="s">
        <v>128</v>
      </c>
      <c r="J25" s="258" t="s">
        <v>129</v>
      </c>
      <c r="K25" s="258" t="s">
        <v>129</v>
      </c>
      <c r="L25" s="258" t="s">
        <v>128</v>
      </c>
      <c r="M25" s="258" t="s">
        <v>129</v>
      </c>
      <c r="N25" s="261">
        <v>589.54200000000003</v>
      </c>
      <c r="O25" s="265">
        <v>2014</v>
      </c>
      <c r="P25" s="146">
        <f t="shared" si="0"/>
        <v>1</v>
      </c>
      <c r="Q25" s="269">
        <v>1</v>
      </c>
      <c r="R25" s="269">
        <v>0</v>
      </c>
      <c r="S25" s="267">
        <v>0</v>
      </c>
      <c r="T25" s="267" t="s">
        <v>138</v>
      </c>
      <c r="U25" s="260" t="s">
        <v>131</v>
      </c>
    </row>
    <row r="26" spans="1:21" ht="30.75" thickBot="1" x14ac:dyDescent="0.35">
      <c r="A26" s="3"/>
      <c r="B26" s="53">
        <v>20</v>
      </c>
      <c r="C26" s="12" t="s">
        <v>401</v>
      </c>
      <c r="D26" s="54" t="s">
        <v>128</v>
      </c>
      <c r="E26" s="16" t="s">
        <v>128</v>
      </c>
      <c r="F26" s="19" t="s">
        <v>129</v>
      </c>
      <c r="G26" s="258" t="s">
        <v>129</v>
      </c>
      <c r="H26" s="258" t="s">
        <v>129</v>
      </c>
      <c r="I26" s="260" t="s">
        <v>129</v>
      </c>
      <c r="J26" s="258" t="s">
        <v>128</v>
      </c>
      <c r="K26" s="258" t="s">
        <v>129</v>
      </c>
      <c r="L26" s="258" t="s">
        <v>129</v>
      </c>
      <c r="M26" s="258" t="s">
        <v>129</v>
      </c>
      <c r="N26" s="261">
        <v>2510.9</v>
      </c>
      <c r="O26" s="265">
        <v>2015</v>
      </c>
      <c r="P26" s="146">
        <f t="shared" si="0"/>
        <v>0.5</v>
      </c>
      <c r="Q26" s="269">
        <v>0.4</v>
      </c>
      <c r="R26" s="269">
        <v>0.1</v>
      </c>
      <c r="S26" s="267">
        <v>0</v>
      </c>
      <c r="T26" s="267" t="s">
        <v>138</v>
      </c>
      <c r="U26" s="260" t="s">
        <v>132</v>
      </c>
    </row>
    <row r="27" spans="1:21" ht="30.75" thickBot="1" x14ac:dyDescent="0.35">
      <c r="A27" s="3"/>
      <c r="B27" s="53">
        <v>21</v>
      </c>
      <c r="C27" s="12" t="s">
        <v>402</v>
      </c>
      <c r="D27" s="54" t="s">
        <v>128</v>
      </c>
      <c r="E27" s="16" t="s">
        <v>129</v>
      </c>
      <c r="F27" s="19" t="s">
        <v>129</v>
      </c>
      <c r="G27" s="258" t="s">
        <v>129</v>
      </c>
      <c r="H27" s="258" t="s">
        <v>129</v>
      </c>
      <c r="I27" s="260" t="s">
        <v>129</v>
      </c>
      <c r="J27" s="258" t="s">
        <v>128</v>
      </c>
      <c r="K27" s="258" t="s">
        <v>128</v>
      </c>
      <c r="L27" s="258" t="s">
        <v>128</v>
      </c>
      <c r="M27" s="258" t="s">
        <v>129</v>
      </c>
      <c r="N27" s="261">
        <v>579.34699999999998</v>
      </c>
      <c r="O27" s="265">
        <v>2015</v>
      </c>
      <c r="P27" s="146">
        <f t="shared" si="0"/>
        <v>0.42000000000000004</v>
      </c>
      <c r="Q27" s="269">
        <v>0.34</v>
      </c>
      <c r="R27" s="269">
        <v>0.08</v>
      </c>
      <c r="S27" s="267">
        <v>0</v>
      </c>
      <c r="T27" s="267" t="s">
        <v>138</v>
      </c>
      <c r="U27" s="260" t="s">
        <v>132</v>
      </c>
    </row>
    <row r="28" spans="1:21" ht="30.75" thickBot="1" x14ac:dyDescent="0.35">
      <c r="A28" s="3"/>
      <c r="B28" s="53">
        <v>22</v>
      </c>
      <c r="C28" s="12" t="s">
        <v>403</v>
      </c>
      <c r="D28" s="54" t="s">
        <v>128</v>
      </c>
      <c r="E28" s="16" t="s">
        <v>128</v>
      </c>
      <c r="F28" s="19" t="s">
        <v>129</v>
      </c>
      <c r="G28" s="258" t="s">
        <v>129</v>
      </c>
      <c r="H28" s="258" t="s">
        <v>129</v>
      </c>
      <c r="I28" s="3" t="s">
        <v>129</v>
      </c>
      <c r="J28" s="258" t="s">
        <v>128</v>
      </c>
      <c r="K28" s="258" t="s">
        <v>129</v>
      </c>
      <c r="L28" s="258" t="s">
        <v>129</v>
      </c>
      <c r="M28" s="258" t="s">
        <v>129</v>
      </c>
      <c r="N28" s="261">
        <v>1612.45</v>
      </c>
      <c r="O28" s="265">
        <v>2015</v>
      </c>
      <c r="P28" s="146">
        <f t="shared" si="0"/>
        <v>0.42000000000000004</v>
      </c>
      <c r="Q28" s="269">
        <v>0.34</v>
      </c>
      <c r="R28" s="269">
        <v>0.08</v>
      </c>
      <c r="S28" s="267">
        <v>0</v>
      </c>
      <c r="T28" s="267" t="s">
        <v>138</v>
      </c>
      <c r="U28" s="260" t="s">
        <v>132</v>
      </c>
    </row>
    <row r="29" spans="1:21" ht="30.75" thickBot="1" x14ac:dyDescent="0.35">
      <c r="A29" s="3"/>
      <c r="B29" s="53">
        <v>23</v>
      </c>
      <c r="C29" s="12" t="s">
        <v>404</v>
      </c>
      <c r="D29" s="54" t="s">
        <v>128</v>
      </c>
      <c r="E29" s="16" t="s">
        <v>128</v>
      </c>
      <c r="F29" s="19" t="s">
        <v>129</v>
      </c>
      <c r="G29" s="258" t="s">
        <v>129</v>
      </c>
      <c r="H29" s="258" t="s">
        <v>129</v>
      </c>
      <c r="I29" s="258" t="s">
        <v>128</v>
      </c>
      <c r="J29" s="258" t="s">
        <v>129</v>
      </c>
      <c r="K29" s="258" t="s">
        <v>129</v>
      </c>
      <c r="L29" s="258" t="s">
        <v>128</v>
      </c>
      <c r="M29" s="258" t="s">
        <v>129</v>
      </c>
      <c r="N29" s="261">
        <v>806.74199999999996</v>
      </c>
      <c r="O29" s="265">
        <v>2015</v>
      </c>
      <c r="P29" s="146">
        <f t="shared" si="0"/>
        <v>0.15</v>
      </c>
      <c r="Q29" s="269">
        <v>0.13</v>
      </c>
      <c r="R29" s="269">
        <v>0.02</v>
      </c>
      <c r="S29" s="267">
        <v>0</v>
      </c>
      <c r="T29" s="267" t="s">
        <v>138</v>
      </c>
      <c r="U29" s="260" t="s">
        <v>132</v>
      </c>
    </row>
    <row r="30" spans="1:21" ht="30.75" thickBot="1" x14ac:dyDescent="0.35">
      <c r="A30" s="3"/>
      <c r="B30" s="53">
        <v>24</v>
      </c>
      <c r="C30" s="12" t="s">
        <v>405</v>
      </c>
      <c r="D30" s="54" t="s">
        <v>128</v>
      </c>
      <c r="E30" s="16" t="s">
        <v>128</v>
      </c>
      <c r="F30" s="19" t="s">
        <v>129</v>
      </c>
      <c r="G30" s="258" t="s">
        <v>129</v>
      </c>
      <c r="H30" s="258" t="s">
        <v>129</v>
      </c>
      <c r="I30" s="258" t="s">
        <v>129</v>
      </c>
      <c r="J30" s="258" t="s">
        <v>129</v>
      </c>
      <c r="K30" s="258" t="s">
        <v>129</v>
      </c>
      <c r="L30" s="258" t="s">
        <v>128</v>
      </c>
      <c r="M30" s="258" t="s">
        <v>129</v>
      </c>
      <c r="N30" s="261">
        <v>851.63699999999994</v>
      </c>
      <c r="O30" s="265">
        <v>2015</v>
      </c>
      <c r="P30" s="146">
        <f>SUM(Q30,R30,S30)</f>
        <v>0.5</v>
      </c>
      <c r="Q30" s="269">
        <v>0.3</v>
      </c>
      <c r="R30" s="269">
        <v>0.2</v>
      </c>
      <c r="S30" s="267">
        <v>0</v>
      </c>
      <c r="T30" s="267" t="s">
        <v>138</v>
      </c>
      <c r="U30" s="260" t="s">
        <v>132</v>
      </c>
    </row>
    <row r="31" spans="1:21" ht="16.5" thickBot="1" x14ac:dyDescent="0.35">
      <c r="A31" s="3"/>
      <c r="B31" s="53">
        <v>25</v>
      </c>
      <c r="C31" s="12" t="s">
        <v>406</v>
      </c>
      <c r="D31" s="54" t="s">
        <v>128</v>
      </c>
      <c r="E31" s="16" t="s">
        <v>128</v>
      </c>
      <c r="F31" s="19" t="s">
        <v>129</v>
      </c>
      <c r="G31" s="258" t="s">
        <v>129</v>
      </c>
      <c r="H31" s="258" t="s">
        <v>129</v>
      </c>
      <c r="I31" s="258" t="s">
        <v>128</v>
      </c>
      <c r="J31" s="258" t="s">
        <v>128</v>
      </c>
      <c r="K31" s="258" t="s">
        <v>128</v>
      </c>
      <c r="L31" s="258" t="s">
        <v>128</v>
      </c>
      <c r="M31" s="258" t="s">
        <v>129</v>
      </c>
      <c r="N31" s="261">
        <v>761.6</v>
      </c>
      <c r="O31" s="265">
        <v>2015</v>
      </c>
      <c r="P31" s="146">
        <f t="shared" si="0"/>
        <v>0.30000000000000004</v>
      </c>
      <c r="Q31" s="269">
        <v>0.2</v>
      </c>
      <c r="R31" s="269">
        <v>0.1</v>
      </c>
      <c r="S31" s="267">
        <v>0</v>
      </c>
      <c r="T31" s="267" t="s">
        <v>136</v>
      </c>
      <c r="U31" s="260" t="s">
        <v>132</v>
      </c>
    </row>
    <row r="32" spans="1:21" ht="30.75" thickBot="1" x14ac:dyDescent="0.35">
      <c r="A32" s="3"/>
      <c r="B32" s="275">
        <v>26</v>
      </c>
      <c r="C32" s="16" t="s">
        <v>407</v>
      </c>
      <c r="D32" s="54" t="s">
        <v>128</v>
      </c>
      <c r="E32" s="16" t="s">
        <v>129</v>
      </c>
      <c r="F32" s="19" t="s">
        <v>129</v>
      </c>
      <c r="G32" s="258" t="s">
        <v>129</v>
      </c>
      <c r="H32" s="258" t="s">
        <v>128</v>
      </c>
      <c r="I32" s="258" t="s">
        <v>129</v>
      </c>
      <c r="J32" s="258" t="s">
        <v>128</v>
      </c>
      <c r="K32" s="258" t="s">
        <v>128</v>
      </c>
      <c r="L32" s="258" t="s">
        <v>129</v>
      </c>
      <c r="M32" s="258" t="s">
        <v>129</v>
      </c>
      <c r="N32" s="262">
        <v>919.43799999999999</v>
      </c>
      <c r="O32" s="266">
        <v>2015</v>
      </c>
      <c r="P32" s="276">
        <f xml:space="preserve"> SUM(Q32,R32,S32)</f>
        <v>0.35</v>
      </c>
      <c r="Q32" s="269">
        <v>0.35</v>
      </c>
      <c r="R32" s="269">
        <v>0</v>
      </c>
      <c r="S32" s="267">
        <v>0</v>
      </c>
      <c r="T32" s="267" t="s">
        <v>138</v>
      </c>
      <c r="U32" s="260" t="s">
        <v>132</v>
      </c>
    </row>
    <row r="33" spans="1:21" ht="26.25" thickBot="1" x14ac:dyDescent="0.35">
      <c r="A33" s="3"/>
      <c r="B33" s="275">
        <v>27</v>
      </c>
      <c r="C33" s="259" t="s">
        <v>408</v>
      </c>
      <c r="D33" s="54" t="s">
        <v>128</v>
      </c>
      <c r="E33" s="12" t="s">
        <v>128</v>
      </c>
      <c r="F33" s="19" t="s">
        <v>129</v>
      </c>
      <c r="G33" s="258" t="s">
        <v>128</v>
      </c>
      <c r="H33" s="258" t="s">
        <v>129</v>
      </c>
      <c r="I33" s="258" t="s">
        <v>129</v>
      </c>
      <c r="J33" s="258" t="s">
        <v>128</v>
      </c>
      <c r="K33" s="258" t="s">
        <v>129</v>
      </c>
      <c r="L33" s="258" t="s">
        <v>129</v>
      </c>
      <c r="M33" s="258" t="s">
        <v>129</v>
      </c>
      <c r="N33" s="261">
        <v>822.9</v>
      </c>
      <c r="O33" s="263">
        <v>2015</v>
      </c>
      <c r="P33" s="276">
        <f xml:space="preserve"> SUM(Q33,R33,S33)</f>
        <v>0.6</v>
      </c>
      <c r="Q33" s="269">
        <v>0.48</v>
      </c>
      <c r="R33" s="269">
        <v>0.12</v>
      </c>
      <c r="S33" s="267">
        <v>0</v>
      </c>
      <c r="T33" s="267" t="s">
        <v>138</v>
      </c>
      <c r="U33" s="260" t="s">
        <v>132</v>
      </c>
    </row>
    <row r="34" spans="1:21" ht="16.5" thickBot="1" x14ac:dyDescent="0.35">
      <c r="A34" s="3"/>
      <c r="B34" s="275">
        <v>28</v>
      </c>
      <c r="C34" s="259" t="s">
        <v>409</v>
      </c>
      <c r="D34" s="54" t="s">
        <v>128</v>
      </c>
      <c r="E34" s="12" t="s">
        <v>128</v>
      </c>
      <c r="F34" s="19" t="s">
        <v>129</v>
      </c>
      <c r="G34" s="258" t="s">
        <v>128</v>
      </c>
      <c r="H34" s="258" t="s">
        <v>129</v>
      </c>
      <c r="I34" s="258" t="s">
        <v>129</v>
      </c>
      <c r="J34" s="258" t="s">
        <v>129</v>
      </c>
      <c r="K34" s="258" t="s">
        <v>128</v>
      </c>
      <c r="L34" s="258" t="s">
        <v>129</v>
      </c>
      <c r="M34" s="258" t="s">
        <v>129</v>
      </c>
      <c r="N34" s="261">
        <v>719.5</v>
      </c>
      <c r="O34" s="263">
        <v>2015</v>
      </c>
      <c r="P34" s="276">
        <f t="shared" ref="P34:P43" si="1">SUM(Q34,R34,S34)</f>
        <v>0.5</v>
      </c>
      <c r="Q34" s="267">
        <v>0.42</v>
      </c>
      <c r="R34" s="267">
        <v>0.08</v>
      </c>
      <c r="S34" s="267">
        <v>0</v>
      </c>
      <c r="T34" s="267" t="s">
        <v>136</v>
      </c>
      <c r="U34" s="260" t="s">
        <v>132</v>
      </c>
    </row>
    <row r="35" spans="1:21" ht="30.75" thickBot="1" x14ac:dyDescent="0.35">
      <c r="A35" s="3"/>
      <c r="B35" s="275">
        <v>29</v>
      </c>
      <c r="C35" s="12" t="s">
        <v>410</v>
      </c>
      <c r="D35" s="54" t="s">
        <v>128</v>
      </c>
      <c r="E35" s="16" t="s">
        <v>129</v>
      </c>
      <c r="F35" s="19" t="s">
        <v>129</v>
      </c>
      <c r="G35" s="258" t="s">
        <v>129</v>
      </c>
      <c r="H35" s="258" t="s">
        <v>129</v>
      </c>
      <c r="I35" s="258" t="s">
        <v>128</v>
      </c>
      <c r="J35" s="258" t="s">
        <v>129</v>
      </c>
      <c r="K35" s="258" t="s">
        <v>128</v>
      </c>
      <c r="L35" s="258" t="s">
        <v>128</v>
      </c>
      <c r="M35" s="258" t="s">
        <v>129</v>
      </c>
      <c r="N35" s="261">
        <v>517.65</v>
      </c>
      <c r="O35" s="265">
        <v>2017</v>
      </c>
      <c r="P35" s="276">
        <f t="shared" si="1"/>
        <v>0.5</v>
      </c>
      <c r="Q35" s="269">
        <v>0.5</v>
      </c>
      <c r="R35" s="269">
        <v>0</v>
      </c>
      <c r="S35" s="267">
        <v>0</v>
      </c>
      <c r="T35" s="267" t="s">
        <v>136</v>
      </c>
      <c r="U35" s="260" t="s">
        <v>132</v>
      </c>
    </row>
    <row r="36" spans="1:21" ht="30.75" thickBot="1" x14ac:dyDescent="0.35">
      <c r="A36" s="3"/>
      <c r="B36" s="275">
        <v>30</v>
      </c>
      <c r="C36" s="12" t="s">
        <v>411</v>
      </c>
      <c r="D36" s="54" t="s">
        <v>128</v>
      </c>
      <c r="E36" s="16" t="s">
        <v>129</v>
      </c>
      <c r="F36" s="19" t="s">
        <v>129</v>
      </c>
      <c r="G36" s="258" t="s">
        <v>129</v>
      </c>
      <c r="H36" s="258" t="s">
        <v>129</v>
      </c>
      <c r="I36" s="258" t="s">
        <v>129</v>
      </c>
      <c r="J36" s="258" t="s">
        <v>128</v>
      </c>
      <c r="K36" s="258" t="s">
        <v>128</v>
      </c>
      <c r="L36" s="258" t="s">
        <v>128</v>
      </c>
      <c r="M36" s="258" t="s">
        <v>129</v>
      </c>
      <c r="N36" s="261">
        <v>764.33699999999999</v>
      </c>
      <c r="O36" s="265">
        <v>2017</v>
      </c>
      <c r="P36" s="276">
        <f t="shared" si="1"/>
        <v>0.45</v>
      </c>
      <c r="Q36" s="269">
        <v>0.45</v>
      </c>
      <c r="R36" s="269">
        <v>0</v>
      </c>
      <c r="S36" s="267">
        <v>0</v>
      </c>
      <c r="T36" s="267" t="s">
        <v>136</v>
      </c>
      <c r="U36" s="260" t="s">
        <v>132</v>
      </c>
    </row>
    <row r="37" spans="1:21" ht="30.75" thickBot="1" x14ac:dyDescent="0.35">
      <c r="A37" s="3"/>
      <c r="B37" s="275">
        <v>31</v>
      </c>
      <c r="C37" s="12" t="s">
        <v>412</v>
      </c>
      <c r="D37" s="54" t="s">
        <v>128</v>
      </c>
      <c r="E37" s="16" t="s">
        <v>129</v>
      </c>
      <c r="F37" s="19" t="s">
        <v>129</v>
      </c>
      <c r="G37" s="258" t="s">
        <v>129</v>
      </c>
      <c r="H37" s="258" t="s">
        <v>129</v>
      </c>
      <c r="I37" s="258" t="s">
        <v>128</v>
      </c>
      <c r="J37" s="258" t="s">
        <v>129</v>
      </c>
      <c r="K37" s="258" t="s">
        <v>129</v>
      </c>
      <c r="L37" s="258" t="s">
        <v>129</v>
      </c>
      <c r="M37" s="258" t="s">
        <v>129</v>
      </c>
      <c r="N37" s="261">
        <v>480.18799999999999</v>
      </c>
      <c r="O37" s="265">
        <v>2018</v>
      </c>
      <c r="P37" s="276">
        <f t="shared" si="1"/>
        <v>0.4</v>
      </c>
      <c r="Q37" s="269">
        <v>0.4</v>
      </c>
      <c r="R37" s="269">
        <v>0</v>
      </c>
      <c r="S37" s="267">
        <v>0</v>
      </c>
      <c r="T37" s="267" t="s">
        <v>136</v>
      </c>
      <c r="U37" s="260" t="s">
        <v>132</v>
      </c>
    </row>
    <row r="38" spans="1:21" ht="16.5" thickBot="1" x14ac:dyDescent="0.35">
      <c r="A38" s="3"/>
      <c r="B38" s="275">
        <v>32</v>
      </c>
      <c r="C38" s="12" t="s">
        <v>413</v>
      </c>
      <c r="D38" s="54" t="s">
        <v>128</v>
      </c>
      <c r="E38" s="16" t="s">
        <v>129</v>
      </c>
      <c r="F38" s="19" t="s">
        <v>129</v>
      </c>
      <c r="G38" s="258" t="s">
        <v>129</v>
      </c>
      <c r="H38" s="258" t="s">
        <v>129</v>
      </c>
      <c r="I38" s="258" t="s">
        <v>128</v>
      </c>
      <c r="J38" s="258" t="s">
        <v>129</v>
      </c>
      <c r="K38" s="258" t="s">
        <v>128</v>
      </c>
      <c r="L38" s="258" t="s">
        <v>129</v>
      </c>
      <c r="M38" s="258" t="s">
        <v>129</v>
      </c>
      <c r="N38" s="261">
        <v>553.94500000000005</v>
      </c>
      <c r="O38" s="265">
        <v>2018</v>
      </c>
      <c r="P38" s="276">
        <f t="shared" si="1"/>
        <v>1</v>
      </c>
      <c r="Q38" s="269">
        <v>1</v>
      </c>
      <c r="R38" s="269">
        <v>0</v>
      </c>
      <c r="S38" s="267">
        <v>0</v>
      </c>
      <c r="T38" s="267" t="s">
        <v>136</v>
      </c>
      <c r="U38" s="260" t="s">
        <v>132</v>
      </c>
    </row>
    <row r="39" spans="1:21" ht="30.75" thickBot="1" x14ac:dyDescent="0.35">
      <c r="A39" s="3"/>
      <c r="B39" s="275">
        <v>33</v>
      </c>
      <c r="C39" s="12" t="s">
        <v>414</v>
      </c>
      <c r="D39" s="54" t="s">
        <v>128</v>
      </c>
      <c r="E39" s="16" t="s">
        <v>129</v>
      </c>
      <c r="F39" s="19" t="s">
        <v>129</v>
      </c>
      <c r="G39" s="258" t="s">
        <v>129</v>
      </c>
      <c r="H39" s="258" t="s">
        <v>129</v>
      </c>
      <c r="I39" s="258" t="s">
        <v>128</v>
      </c>
      <c r="J39" s="258" t="s">
        <v>129</v>
      </c>
      <c r="K39" s="258" t="s">
        <v>129</v>
      </c>
      <c r="L39" s="258" t="s">
        <v>129</v>
      </c>
      <c r="M39" s="258" t="s">
        <v>129</v>
      </c>
      <c r="N39" s="261">
        <v>504.56</v>
      </c>
      <c r="O39" s="265">
        <v>2018</v>
      </c>
      <c r="P39" s="276">
        <f t="shared" si="1"/>
        <v>1</v>
      </c>
      <c r="Q39" s="269">
        <v>1</v>
      </c>
      <c r="R39" s="269">
        <v>0</v>
      </c>
      <c r="S39" s="267">
        <v>0</v>
      </c>
      <c r="T39" s="267" t="s">
        <v>136</v>
      </c>
      <c r="U39" s="260" t="s">
        <v>132</v>
      </c>
    </row>
    <row r="40" spans="1:21" ht="16.5" thickBot="1" x14ac:dyDescent="0.35">
      <c r="A40" s="3"/>
      <c r="B40" s="275">
        <v>34</v>
      </c>
      <c r="C40" s="12" t="s">
        <v>415</v>
      </c>
      <c r="D40" s="54" t="s">
        <v>128</v>
      </c>
      <c r="E40" s="16" t="s">
        <v>129</v>
      </c>
      <c r="F40" s="19" t="s">
        <v>129</v>
      </c>
      <c r="G40" s="258" t="s">
        <v>129</v>
      </c>
      <c r="H40" s="258" t="s">
        <v>129</v>
      </c>
      <c r="I40" s="258" t="s">
        <v>128</v>
      </c>
      <c r="J40" s="258" t="s">
        <v>129</v>
      </c>
      <c r="K40" s="258" t="s">
        <v>129</v>
      </c>
      <c r="L40" s="258" t="s">
        <v>129</v>
      </c>
      <c r="M40" s="258" t="s">
        <v>129</v>
      </c>
      <c r="N40" s="261">
        <v>1876.8219999999999</v>
      </c>
      <c r="O40" s="265">
        <v>2018</v>
      </c>
      <c r="P40" s="276">
        <f t="shared" si="1"/>
        <v>0.45</v>
      </c>
      <c r="Q40" s="269">
        <v>0.45</v>
      </c>
      <c r="R40" s="269">
        <v>0</v>
      </c>
      <c r="S40" s="267">
        <v>0</v>
      </c>
      <c r="T40" s="267" t="s">
        <v>136</v>
      </c>
      <c r="U40" s="260" t="s">
        <v>132</v>
      </c>
    </row>
    <row r="41" spans="1:21" ht="16.5" thickBot="1" x14ac:dyDescent="0.35">
      <c r="A41" s="3"/>
      <c r="B41" s="275">
        <v>35</v>
      </c>
      <c r="C41" s="259" t="s">
        <v>416</v>
      </c>
      <c r="D41" s="54" t="s">
        <v>128</v>
      </c>
      <c r="E41" s="12" t="s">
        <v>128</v>
      </c>
      <c r="F41" s="19" t="s">
        <v>129</v>
      </c>
      <c r="G41" s="258" t="s">
        <v>129</v>
      </c>
      <c r="H41" s="258" t="s">
        <v>129</v>
      </c>
      <c r="I41" s="258" t="s">
        <v>128</v>
      </c>
      <c r="J41" s="258" t="s">
        <v>129</v>
      </c>
      <c r="K41" s="258" t="s">
        <v>128</v>
      </c>
      <c r="L41" s="258" t="s">
        <v>129</v>
      </c>
      <c r="M41" s="258" t="s">
        <v>129</v>
      </c>
      <c r="N41" s="261">
        <v>1314.018</v>
      </c>
      <c r="O41" s="263">
        <v>2018</v>
      </c>
      <c r="P41" s="276">
        <f t="shared" si="1"/>
        <v>0.6</v>
      </c>
      <c r="Q41" s="267">
        <v>0.48</v>
      </c>
      <c r="R41" s="267">
        <v>0.12</v>
      </c>
      <c r="S41" s="267">
        <v>0</v>
      </c>
      <c r="T41" s="267" t="s">
        <v>136</v>
      </c>
      <c r="U41" s="260" t="s">
        <v>132</v>
      </c>
    </row>
    <row r="42" spans="1:21" ht="16.5" thickBot="1" x14ac:dyDescent="0.35">
      <c r="A42" s="3"/>
      <c r="B42" s="275">
        <v>36</v>
      </c>
      <c r="C42" s="12" t="s">
        <v>417</v>
      </c>
      <c r="D42" s="54" t="s">
        <v>128</v>
      </c>
      <c r="E42" s="16" t="s">
        <v>128</v>
      </c>
      <c r="F42" s="19" t="s">
        <v>129</v>
      </c>
      <c r="G42" s="258" t="s">
        <v>129</v>
      </c>
      <c r="H42" s="258" t="s">
        <v>129</v>
      </c>
      <c r="I42" s="258" t="s">
        <v>129</v>
      </c>
      <c r="J42" s="258" t="s">
        <v>128</v>
      </c>
      <c r="K42" s="258" t="s">
        <v>129</v>
      </c>
      <c r="L42" s="258" t="s">
        <v>128</v>
      </c>
      <c r="M42" s="258" t="s">
        <v>128</v>
      </c>
      <c r="N42" s="261">
        <v>653.90499999999997</v>
      </c>
      <c r="O42" s="265">
        <v>2019</v>
      </c>
      <c r="P42" s="276">
        <f t="shared" si="1"/>
        <v>0.25</v>
      </c>
      <c r="Q42" s="269">
        <v>0.22</v>
      </c>
      <c r="R42" s="269">
        <v>0.03</v>
      </c>
      <c r="S42" s="267">
        <v>0</v>
      </c>
      <c r="T42" s="267" t="s">
        <v>136</v>
      </c>
      <c r="U42" s="260" t="s">
        <v>131</v>
      </c>
    </row>
    <row r="43" spans="1:21" ht="16.5" thickBot="1" x14ac:dyDescent="0.35">
      <c r="A43" s="3"/>
      <c r="B43" s="275">
        <v>37</v>
      </c>
      <c r="C43" s="12" t="s">
        <v>418</v>
      </c>
      <c r="D43" s="54" t="s">
        <v>128</v>
      </c>
      <c r="E43" s="16" t="s">
        <v>129</v>
      </c>
      <c r="F43" s="19" t="s">
        <v>129</v>
      </c>
      <c r="G43" s="258" t="s">
        <v>129</v>
      </c>
      <c r="H43" s="258" t="s">
        <v>129</v>
      </c>
      <c r="I43" s="258" t="s">
        <v>128</v>
      </c>
      <c r="J43" s="258" t="s">
        <v>129</v>
      </c>
      <c r="K43" s="258" t="s">
        <v>129</v>
      </c>
      <c r="L43" s="258" t="s">
        <v>129</v>
      </c>
      <c r="M43" s="258" t="s">
        <v>129</v>
      </c>
      <c r="N43" s="261">
        <v>486.71</v>
      </c>
      <c r="O43" s="265">
        <v>2019</v>
      </c>
      <c r="P43" s="276">
        <f t="shared" si="1"/>
        <v>1</v>
      </c>
      <c r="Q43" s="269">
        <v>1</v>
      </c>
      <c r="R43" s="269">
        <v>0</v>
      </c>
      <c r="S43" s="267">
        <v>0</v>
      </c>
      <c r="T43" s="267" t="s">
        <v>136</v>
      </c>
      <c r="U43" s="260" t="s">
        <v>132</v>
      </c>
    </row>
    <row r="44" spans="1:21" ht="30.75" thickBot="1" x14ac:dyDescent="0.35">
      <c r="A44" s="3"/>
      <c r="B44" s="275">
        <v>38</v>
      </c>
      <c r="C44" s="12" t="s">
        <v>419</v>
      </c>
      <c r="D44" s="54" t="s">
        <v>128</v>
      </c>
      <c r="E44" s="16" t="s">
        <v>128</v>
      </c>
      <c r="F44" s="19" t="s">
        <v>129</v>
      </c>
      <c r="G44" s="258" t="s">
        <v>128</v>
      </c>
      <c r="H44" s="258" t="s">
        <v>128</v>
      </c>
      <c r="I44" s="258" t="s">
        <v>128</v>
      </c>
      <c r="J44" s="258" t="s">
        <v>128</v>
      </c>
      <c r="K44" s="258" t="s">
        <v>128</v>
      </c>
      <c r="L44" s="258" t="s">
        <v>128</v>
      </c>
      <c r="M44" s="258" t="s">
        <v>128</v>
      </c>
      <c r="N44" s="261">
        <v>1588.8689999999999</v>
      </c>
      <c r="O44" s="265">
        <v>2019</v>
      </c>
      <c r="P44" s="276">
        <f xml:space="preserve"> SUM(Q44,R44,S44)</f>
        <v>1</v>
      </c>
      <c r="Q44" s="269">
        <v>0.8</v>
      </c>
      <c r="R44" s="269">
        <v>0.2</v>
      </c>
      <c r="S44" s="267">
        <v>0</v>
      </c>
      <c r="T44" s="267" t="s">
        <v>136</v>
      </c>
      <c r="U44" s="260" t="s">
        <v>132</v>
      </c>
    </row>
    <row r="45" spans="1:21" ht="45.75" thickBot="1" x14ac:dyDescent="0.35">
      <c r="A45" s="3"/>
      <c r="B45" s="275">
        <v>39</v>
      </c>
      <c r="C45" s="12" t="s">
        <v>420</v>
      </c>
      <c r="D45" s="54" t="s">
        <v>128</v>
      </c>
      <c r="E45" s="16" t="s">
        <v>129</v>
      </c>
      <c r="F45" s="19" t="s">
        <v>129</v>
      </c>
      <c r="G45" s="258" t="s">
        <v>129</v>
      </c>
      <c r="H45" s="258" t="s">
        <v>129</v>
      </c>
      <c r="I45" s="258" t="s">
        <v>128</v>
      </c>
      <c r="J45" s="258" t="s">
        <v>129</v>
      </c>
      <c r="K45" s="258" t="s">
        <v>129</v>
      </c>
      <c r="L45" s="258" t="s">
        <v>129</v>
      </c>
      <c r="M45" s="258" t="s">
        <v>129</v>
      </c>
      <c r="N45" s="261">
        <v>5605.1509999999998</v>
      </c>
      <c r="O45" s="265">
        <v>2019</v>
      </c>
      <c r="P45" s="276">
        <f>SUM(Q45,R45,S45)</f>
        <v>1</v>
      </c>
      <c r="Q45" s="269">
        <v>1</v>
      </c>
      <c r="R45" s="269">
        <v>0</v>
      </c>
      <c r="S45" s="267">
        <v>0</v>
      </c>
      <c r="T45" s="267" t="s">
        <v>136</v>
      </c>
      <c r="U45" s="260" t="s">
        <v>132</v>
      </c>
    </row>
    <row r="46" spans="1:21" ht="45.75" thickBot="1" x14ac:dyDescent="0.35">
      <c r="A46" s="3"/>
      <c r="B46" s="275">
        <v>40</v>
      </c>
      <c r="C46" s="12" t="s">
        <v>421</v>
      </c>
      <c r="D46" s="54" t="s">
        <v>128</v>
      </c>
      <c r="E46" s="16" t="s">
        <v>129</v>
      </c>
      <c r="F46" s="19" t="s">
        <v>129</v>
      </c>
      <c r="G46" s="258" t="s">
        <v>129</v>
      </c>
      <c r="H46" s="258" t="s">
        <v>129</v>
      </c>
      <c r="I46" s="258" t="s">
        <v>128</v>
      </c>
      <c r="J46" s="258" t="s">
        <v>129</v>
      </c>
      <c r="K46" s="258" t="s">
        <v>129</v>
      </c>
      <c r="L46" s="258" t="s">
        <v>129</v>
      </c>
      <c r="M46" s="258" t="s">
        <v>129</v>
      </c>
      <c r="N46" s="261">
        <v>909.56200000000001</v>
      </c>
      <c r="O46" s="265">
        <v>2019</v>
      </c>
      <c r="P46" s="276">
        <f>SUM(Q46,R46,S46)</f>
        <v>1</v>
      </c>
      <c r="Q46" s="269">
        <v>1</v>
      </c>
      <c r="R46" s="269">
        <v>0</v>
      </c>
      <c r="S46" s="267">
        <v>0</v>
      </c>
      <c r="T46" s="269" t="s">
        <v>136</v>
      </c>
      <c r="U46" s="270" t="s">
        <v>132</v>
      </c>
    </row>
    <row r="47" spans="1:21" ht="30.75" thickBot="1" x14ac:dyDescent="0.35">
      <c r="A47" s="3"/>
      <c r="B47" s="275">
        <v>41</v>
      </c>
      <c r="C47" s="16" t="s">
        <v>422</v>
      </c>
      <c r="D47" s="54" t="s">
        <v>128</v>
      </c>
      <c r="E47" s="16" t="s">
        <v>129</v>
      </c>
      <c r="F47" s="19" t="s">
        <v>129</v>
      </c>
      <c r="G47" s="258" t="s">
        <v>129</v>
      </c>
      <c r="H47" s="258" t="s">
        <v>129</v>
      </c>
      <c r="I47" s="258" t="s">
        <v>128</v>
      </c>
      <c r="J47" s="258" t="s">
        <v>129</v>
      </c>
      <c r="K47" s="258" t="s">
        <v>129</v>
      </c>
      <c r="L47" s="258" t="s">
        <v>129</v>
      </c>
      <c r="M47" s="258" t="s">
        <v>129</v>
      </c>
      <c r="N47" s="262">
        <v>1439.2049999999999</v>
      </c>
      <c r="O47" s="266">
        <v>2019</v>
      </c>
      <c r="P47" s="276">
        <f>SUM(Q47,R47,S47)</f>
        <v>1</v>
      </c>
      <c r="Q47" s="269">
        <v>1</v>
      </c>
      <c r="R47" s="269">
        <v>0</v>
      </c>
      <c r="S47" s="267">
        <v>0</v>
      </c>
      <c r="T47" s="267" t="s">
        <v>136</v>
      </c>
      <c r="U47" s="260" t="s">
        <v>132</v>
      </c>
    </row>
    <row r="48" spans="1:21" ht="16.5" thickBot="1" x14ac:dyDescent="0.35">
      <c r="A48" s="3"/>
      <c r="B48" s="275">
        <v>42</v>
      </c>
      <c r="C48" s="259" t="s">
        <v>423</v>
      </c>
      <c r="D48" s="54" t="s">
        <v>128</v>
      </c>
      <c r="E48" s="12" t="s">
        <v>128</v>
      </c>
      <c r="F48" s="19" t="s">
        <v>129</v>
      </c>
      <c r="G48" s="258" t="s">
        <v>128</v>
      </c>
      <c r="H48" s="258" t="s">
        <v>129</v>
      </c>
      <c r="I48" s="258" t="s">
        <v>128</v>
      </c>
      <c r="J48" s="258" t="s">
        <v>129</v>
      </c>
      <c r="K48" s="258" t="s">
        <v>128</v>
      </c>
      <c r="L48" s="258" t="s">
        <v>129</v>
      </c>
      <c r="M48" s="258" t="s">
        <v>129</v>
      </c>
      <c r="N48" s="261">
        <v>593</v>
      </c>
      <c r="O48" s="263">
        <v>2019</v>
      </c>
      <c r="P48" s="276">
        <f>SUM(Q48,R48,S48)</f>
        <v>1</v>
      </c>
      <c r="Q48" s="267">
        <v>0.8</v>
      </c>
      <c r="R48" s="267">
        <v>0.2</v>
      </c>
      <c r="S48" s="267">
        <v>0</v>
      </c>
      <c r="T48" s="267" t="s">
        <v>136</v>
      </c>
      <c r="U48" s="260" t="s">
        <v>132</v>
      </c>
    </row>
    <row r="49" spans="1:21" ht="52.5" customHeight="1" thickBot="1" x14ac:dyDescent="0.35">
      <c r="A49" s="3"/>
      <c r="B49" s="273">
        <v>43</v>
      </c>
      <c r="C49" s="259" t="s">
        <v>424</v>
      </c>
      <c r="D49" s="54" t="s">
        <v>128</v>
      </c>
      <c r="E49" s="12" t="s">
        <v>128</v>
      </c>
      <c r="F49" s="19" t="s">
        <v>129</v>
      </c>
      <c r="G49" s="19" t="s">
        <v>128</v>
      </c>
      <c r="H49" s="19" t="s">
        <v>129</v>
      </c>
      <c r="I49" s="19" t="s">
        <v>128</v>
      </c>
      <c r="J49" s="19" t="s">
        <v>129</v>
      </c>
      <c r="K49" s="19" t="s">
        <v>129</v>
      </c>
      <c r="L49" s="19" t="s">
        <v>129</v>
      </c>
      <c r="M49" s="19" t="s">
        <v>129</v>
      </c>
      <c r="N49" s="261">
        <v>685.351</v>
      </c>
      <c r="O49" s="263">
        <v>2019</v>
      </c>
      <c r="P49" s="274">
        <f t="shared" si="0"/>
        <v>0.54</v>
      </c>
      <c r="Q49" s="267">
        <v>0.42</v>
      </c>
      <c r="R49" s="267">
        <v>0.12</v>
      </c>
      <c r="S49" s="267">
        <v>0</v>
      </c>
      <c r="T49" s="267" t="s">
        <v>136</v>
      </c>
      <c r="U49" s="260" t="s">
        <v>132</v>
      </c>
    </row>
    <row r="50" spans="1:21" ht="17.25" thickBot="1" x14ac:dyDescent="0.35">
      <c r="A50" s="40"/>
      <c r="B50" s="378">
        <v>27</v>
      </c>
      <c r="C50" s="379"/>
      <c r="D50" s="379"/>
      <c r="E50" s="379"/>
      <c r="F50" s="379"/>
      <c r="G50" s="380"/>
      <c r="H50" s="380"/>
      <c r="I50" s="380"/>
      <c r="J50" s="380"/>
      <c r="K50" s="380"/>
      <c r="L50" s="380"/>
      <c r="M50" s="380"/>
      <c r="N50" s="203">
        <f>SUM(N7:N49)</f>
        <v>47561.987999999998</v>
      </c>
      <c r="O50" s="44"/>
      <c r="P50" s="45"/>
      <c r="Q50" s="46"/>
      <c r="R50" s="46"/>
      <c r="S50" s="46"/>
      <c r="T50" s="46"/>
      <c r="U50" s="47"/>
    </row>
    <row r="51" spans="1:21" ht="15.75" x14ac:dyDescent="0.3">
      <c r="A51" s="3"/>
      <c r="B51" s="1"/>
      <c r="C51" s="2"/>
      <c r="D51" s="2"/>
      <c r="E51" s="2"/>
      <c r="F51" s="3"/>
      <c r="G51" s="3"/>
      <c r="H51" s="3"/>
      <c r="I51" s="3"/>
      <c r="J51" s="3"/>
      <c r="K51" s="3"/>
      <c r="L51" s="3"/>
      <c r="M51" s="3"/>
      <c r="N51" s="3"/>
      <c r="O51" s="3"/>
      <c r="P51" s="2"/>
      <c r="Q51" s="2"/>
      <c r="R51" s="2"/>
      <c r="S51" s="2"/>
      <c r="T51" s="2"/>
      <c r="U51" s="3"/>
    </row>
    <row r="52" spans="1:21" ht="15.75" x14ac:dyDescent="0.3">
      <c r="A52" s="3"/>
      <c r="B52" s="1"/>
      <c r="C52" s="327" t="s">
        <v>238</v>
      </c>
      <c r="D52" s="327"/>
      <c r="E52" s="327"/>
      <c r="F52" s="3"/>
      <c r="G52" s="3"/>
      <c r="H52" s="3"/>
      <c r="I52" s="3"/>
      <c r="J52" s="3"/>
      <c r="K52" s="3"/>
      <c r="L52" s="3"/>
      <c r="M52" s="3"/>
      <c r="N52" s="3"/>
      <c r="O52" s="3"/>
      <c r="P52" s="2"/>
      <c r="Q52" s="2"/>
      <c r="R52" s="2"/>
      <c r="S52" s="2"/>
      <c r="T52" s="2"/>
      <c r="U52" s="3"/>
    </row>
    <row r="53" spans="1:21" ht="15.75" x14ac:dyDescent="0.3">
      <c r="A53" s="3"/>
      <c r="B53" s="1"/>
      <c r="C53" s="42" t="s">
        <v>123</v>
      </c>
      <c r="D53" s="43"/>
      <c r="E53" s="43"/>
      <c r="F53" s="3"/>
      <c r="G53" s="3"/>
      <c r="H53" s="3"/>
      <c r="I53" s="3"/>
      <c r="J53" s="3"/>
      <c r="K53" s="3"/>
      <c r="L53" s="3"/>
      <c r="M53" s="3"/>
      <c r="N53" s="3"/>
      <c r="O53" s="3"/>
      <c r="P53" s="2"/>
      <c r="Q53" s="2"/>
      <c r="R53" s="2"/>
      <c r="S53" s="2"/>
      <c r="T53" s="2"/>
      <c r="U53" s="3"/>
    </row>
    <row r="54" spans="1:21" ht="15.75" x14ac:dyDescent="0.3">
      <c r="A54" s="3"/>
      <c r="B54" s="1"/>
      <c r="C54" s="42" t="s">
        <v>124</v>
      </c>
      <c r="D54" s="43"/>
      <c r="E54" s="43"/>
      <c r="F54" s="3"/>
      <c r="G54" s="3"/>
      <c r="H54" s="3"/>
      <c r="I54" s="3"/>
      <c r="J54" s="3"/>
      <c r="K54" s="3"/>
      <c r="L54" s="3"/>
      <c r="M54" s="3"/>
      <c r="N54" s="3"/>
      <c r="O54" s="3"/>
      <c r="P54" s="2"/>
      <c r="Q54" s="2"/>
      <c r="R54" s="2"/>
      <c r="S54" s="2"/>
      <c r="T54" s="2"/>
      <c r="U54" s="3"/>
    </row>
    <row r="55" spans="1:21" ht="15.75" x14ac:dyDescent="0.3">
      <c r="A55" s="3"/>
      <c r="B55" s="1"/>
      <c r="C55" s="42" t="s">
        <v>125</v>
      </c>
      <c r="D55" s="42"/>
      <c r="E55" s="42"/>
      <c r="F55" s="41"/>
      <c r="G55" s="41"/>
      <c r="H55" s="41"/>
      <c r="I55" s="41"/>
      <c r="J55" s="41"/>
      <c r="K55" s="41"/>
      <c r="L55" s="41"/>
      <c r="M55" s="41"/>
      <c r="N55" s="41"/>
      <c r="O55" s="41"/>
      <c r="P55" s="41"/>
      <c r="Q55" s="41"/>
      <c r="R55" s="41"/>
      <c r="S55" s="41"/>
      <c r="T55" s="41"/>
      <c r="U55" s="41"/>
    </row>
    <row r="56" spans="1:21" ht="15.75" x14ac:dyDescent="0.3">
      <c r="A56" s="3"/>
      <c r="B56" s="1"/>
      <c r="C56" s="42" t="s">
        <v>126</v>
      </c>
      <c r="D56" s="42"/>
      <c r="E56" s="42"/>
      <c r="F56" s="41"/>
      <c r="G56" s="41"/>
      <c r="H56" s="41"/>
      <c r="I56" s="41"/>
      <c r="J56" s="41"/>
      <c r="K56" s="41"/>
      <c r="L56" s="41"/>
      <c r="M56" s="41"/>
      <c r="N56" s="41"/>
      <c r="O56" s="41"/>
      <c r="P56" s="41"/>
      <c r="Q56" s="41"/>
      <c r="R56" s="41"/>
      <c r="S56" s="41"/>
      <c r="T56" s="41"/>
      <c r="U56" s="41"/>
    </row>
    <row r="57" spans="1:21" ht="15.75" x14ac:dyDescent="0.3">
      <c r="A57" s="3"/>
      <c r="B57" s="1"/>
      <c r="C57" s="42" t="s">
        <v>127</v>
      </c>
      <c r="D57" s="42"/>
      <c r="E57" s="42"/>
      <c r="F57" s="41"/>
      <c r="G57" s="41"/>
      <c r="H57" s="41"/>
      <c r="I57" s="41"/>
      <c r="J57" s="41"/>
      <c r="K57" s="41"/>
      <c r="L57" s="41"/>
      <c r="M57" s="41"/>
      <c r="N57" s="41"/>
      <c r="O57" s="41"/>
      <c r="P57" s="41"/>
      <c r="Q57" s="41"/>
      <c r="R57" s="41"/>
      <c r="S57" s="41"/>
      <c r="T57" s="41"/>
      <c r="U57" s="41"/>
    </row>
    <row r="58" spans="1:21" ht="15.75" x14ac:dyDescent="0.3">
      <c r="A58" s="3"/>
      <c r="B58" s="1"/>
      <c r="C58" s="41"/>
      <c r="D58" s="41"/>
      <c r="E58" s="41"/>
      <c r="F58" s="41"/>
      <c r="G58" s="41"/>
      <c r="H58" s="41"/>
      <c r="I58" s="41"/>
      <c r="J58" s="41"/>
      <c r="K58" s="41"/>
      <c r="L58" s="41"/>
      <c r="M58" s="41"/>
      <c r="N58" s="41"/>
      <c r="O58" s="41"/>
      <c r="P58" s="41"/>
      <c r="Q58" s="41"/>
      <c r="R58" s="41"/>
      <c r="S58" s="41"/>
      <c r="T58" s="41"/>
      <c r="U58" s="41"/>
    </row>
    <row r="59" spans="1:21" ht="15.75" x14ac:dyDescent="0.3">
      <c r="A59" s="3"/>
      <c r="B59" s="1"/>
      <c r="C59" s="41"/>
      <c r="D59" s="41"/>
      <c r="E59" s="41"/>
      <c r="F59" s="41"/>
      <c r="G59" s="41"/>
      <c r="H59" s="41"/>
      <c r="I59" s="41"/>
      <c r="J59" s="41"/>
      <c r="K59" s="41"/>
      <c r="L59" s="41"/>
      <c r="M59" s="41"/>
      <c r="N59" s="41"/>
      <c r="O59" s="41"/>
      <c r="P59" s="41"/>
      <c r="Q59" s="41"/>
      <c r="R59" s="41"/>
      <c r="S59" s="41"/>
      <c r="T59" s="41"/>
      <c r="U59" s="41"/>
    </row>
    <row r="60" spans="1:21" ht="16.5" customHeight="1" x14ac:dyDescent="0.3">
      <c r="A60" s="3"/>
      <c r="B60" s="1"/>
      <c r="C60" s="279" t="s">
        <v>425</v>
      </c>
      <c r="D60" s="279"/>
      <c r="E60" s="279"/>
      <c r="F60" s="279"/>
      <c r="G60" s="279"/>
      <c r="H60" s="280"/>
      <c r="I60" s="280"/>
      <c r="J60" s="280"/>
      <c r="K60" s="278"/>
      <c r="L60" s="278"/>
      <c r="M60" s="3"/>
      <c r="N60" s="3"/>
      <c r="O60" s="3"/>
      <c r="P60" s="2"/>
      <c r="Q60" s="2"/>
      <c r="R60" s="2"/>
      <c r="S60" s="2"/>
      <c r="T60" s="2"/>
      <c r="U60" s="3"/>
    </row>
    <row r="61" spans="1:21" ht="16.5" x14ac:dyDescent="0.3">
      <c r="C61" s="279" t="s">
        <v>426</v>
      </c>
      <c r="D61" s="279"/>
      <c r="E61" s="279"/>
      <c r="F61" s="279"/>
      <c r="G61" s="279"/>
      <c r="H61" s="279"/>
      <c r="I61" s="279"/>
      <c r="J61" s="279"/>
      <c r="K61" s="277"/>
      <c r="L61" s="277"/>
    </row>
    <row r="62" spans="1:21" ht="16.5" x14ac:dyDescent="0.3">
      <c r="C62" s="279" t="s">
        <v>427</v>
      </c>
      <c r="D62" s="279"/>
      <c r="E62" s="279"/>
      <c r="F62" s="279"/>
      <c r="G62" s="279"/>
      <c r="H62" s="279"/>
      <c r="I62" s="279"/>
      <c r="J62" s="279"/>
      <c r="K62" s="277"/>
      <c r="L62" s="277"/>
    </row>
    <row r="63" spans="1:21" ht="16.5" x14ac:dyDescent="0.3">
      <c r="C63" s="279" t="s">
        <v>428</v>
      </c>
      <c r="D63" s="279"/>
      <c r="E63" s="279"/>
      <c r="F63" s="279"/>
      <c r="G63" s="279"/>
      <c r="H63" s="279"/>
      <c r="I63" s="279"/>
      <c r="J63" s="279"/>
      <c r="K63" s="277"/>
      <c r="L63" s="277"/>
    </row>
    <row r="64" spans="1:21" ht="16.5" x14ac:dyDescent="0.3">
      <c r="C64" s="279" t="s">
        <v>429</v>
      </c>
      <c r="D64" s="279"/>
      <c r="E64" s="279"/>
      <c r="F64" s="279"/>
      <c r="G64" s="279"/>
      <c r="H64" s="279"/>
      <c r="I64" s="279"/>
      <c r="J64" s="279"/>
      <c r="K64" s="277"/>
      <c r="L64" s="277"/>
    </row>
  </sheetData>
  <mergeCells count="13">
    <mergeCell ref="U5:U6"/>
    <mergeCell ref="B50:M50"/>
    <mergeCell ref="C52:E52"/>
    <mergeCell ref="B2:U2"/>
    <mergeCell ref="B3:U3"/>
    <mergeCell ref="B5:B6"/>
    <mergeCell ref="C5:C6"/>
    <mergeCell ref="D5:F5"/>
    <mergeCell ref="G5:M5"/>
    <mergeCell ref="N5:N6"/>
    <mergeCell ref="O5:O6"/>
    <mergeCell ref="P5:S5"/>
    <mergeCell ref="T5:T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Sheet2!$C$4:$C$5</xm:f>
          </x14:formula1>
          <xm:sqref>D7:M12 D14:M49</xm:sqref>
        </x14:dataValidation>
        <x14:dataValidation type="list" allowBlank="1" showInputMessage="1" showErrorMessage="1">
          <x14:formula1>
            <xm:f>Sheet2!$C$8:$C$14</xm:f>
          </x14:formula1>
          <xm:sqref>U7:U10 U12:U15 U18:U22 U25:U33 U35:U49</xm:sqref>
        </x14:dataValidation>
        <x14:dataValidation type="list" allowBlank="1" showInputMessage="1" showErrorMessage="1" promptTitle="Selectati">
          <x14:formula1>
            <xm:f>Sheet2!$C$17:$C$20</xm:f>
          </x14:formula1>
          <xm:sqref>T7</xm:sqref>
        </x14:dataValidation>
        <x14:dataValidation type="list" allowBlank="1" showInputMessage="1" showErrorMessage="1">
          <x14:formula1>
            <xm:f>Sheet2!$C$17:$C$20</xm:f>
          </x14:formula1>
          <xm:sqref>T8:T49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Situația Ec-Fin _ Indicatori</vt:lpstr>
      <vt:lpstr>Dinamică_Personal</vt:lpstr>
      <vt:lpstr>Situație_Proiecte</vt:lpstr>
      <vt:lpstr>Rezultate CDI</vt:lpstr>
      <vt:lpstr>Rezultate CDI valorificate</vt:lpstr>
      <vt:lpstr>Sheet2</vt:lpstr>
      <vt:lpstr>Echipamente_CDI</vt:lpstr>
      <vt:lpstr>'Rezultate CDI valorificate'!_ftn2</vt:lpstr>
      <vt:lpstr>'Rezultate CDI valorificate'!_ftn3</vt:lpstr>
      <vt:lpstr>'Rezultate CDI valorificate'!_ftn4</vt:lpstr>
      <vt:lpstr>'Rezultate CDI valorificate'!_ftnref1</vt:lpstr>
      <vt:lpstr>'Rezultate CDI valorificate'!_ftnref2</vt:lpstr>
      <vt:lpstr>'Rezultate CDI valorificate'!_ftnref3</vt:lpstr>
      <vt:lpstr>'Rezultate CDI valorificate'!_ftnref4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BALA</dc:creator>
  <cp:lastModifiedBy>Roxana Savastru</cp:lastModifiedBy>
  <cp:lastPrinted>2022-05-13T07:03:12Z</cp:lastPrinted>
  <dcterms:created xsi:type="dcterms:W3CDTF">2019-01-28T11:01:48Z</dcterms:created>
  <dcterms:modified xsi:type="dcterms:W3CDTF">2022-06-06T10:57:27Z</dcterms:modified>
</cp:coreProperties>
</file>